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SUS Modules added/"/>
    </mc:Choice>
  </mc:AlternateContent>
  <xr:revisionPtr revIDLastSave="270" documentId="13_ncr:1_{73D8DDDC-9E93-4FF9-B463-1EE4800B9B48}" xr6:coauthVersionLast="47" xr6:coauthVersionMax="47" xr10:uidLastSave="{7445045C-8765-4D83-856B-F32C3967583E}"/>
  <bookViews>
    <workbookView xWindow="-110" yWindow="-110" windowWidth="19420" windowHeight="10420" xr2:uid="{00000000-000D-0000-FFFF-FFFF00000000}"/>
  </bookViews>
  <sheets>
    <sheet name="Study Plan" sheetId="1" r:id="rId1"/>
    <sheet name="Lists" sheetId="5" state="hidden" r:id="rId2"/>
    <sheet name="Entry Advising Form" sheetId="4" r:id="rId3"/>
    <sheet name="Additional Options" sheetId="6" r:id="rId4"/>
    <sheet name="Workload Balance" sheetId="3" r:id="rId5"/>
    <sheet name="Extension Semesters"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 l="1"/>
  <c r="A16" i="1"/>
  <c r="B9" i="3"/>
  <c r="B10" i="3"/>
  <c r="B8" i="3"/>
  <c r="B7" i="3"/>
  <c r="B6" i="3"/>
  <c r="B5" i="3"/>
  <c r="B4" i="3"/>
  <c r="B3" i="3"/>
  <c r="A19" i="1"/>
  <c r="A18" i="1"/>
  <c r="F48" i="1" l="1"/>
  <c r="E48" i="1"/>
  <c r="A48" i="1"/>
  <c r="F47" i="1"/>
  <c r="E47" i="1"/>
  <c r="A47" i="1"/>
  <c r="A5" i="4" l="1"/>
  <c r="A4" i="4"/>
  <c r="A8" i="4"/>
  <c r="A7" i="4"/>
  <c r="F66" i="1"/>
  <c r="E66" i="1"/>
  <c r="F65" i="1"/>
  <c r="E65" i="1"/>
  <c r="F64" i="1"/>
  <c r="E64" i="1"/>
  <c r="F63" i="1"/>
  <c r="E63" i="1"/>
  <c r="F62" i="1"/>
  <c r="E62" i="1"/>
  <c r="F61" i="1"/>
  <c r="E61" i="1"/>
  <c r="F60" i="1"/>
  <c r="E60" i="1"/>
  <c r="A24" i="4"/>
  <c r="A40" i="1"/>
  <c r="F56" i="1"/>
  <c r="E56" i="1"/>
  <c r="F55" i="1"/>
  <c r="E55" i="1"/>
  <c r="F54" i="1"/>
  <c r="E54" i="1"/>
  <c r="F53" i="1"/>
  <c r="E53" i="1"/>
  <c r="F52" i="1"/>
  <c r="E52" i="1"/>
  <c r="B19" i="4"/>
  <c r="A19" i="4"/>
  <c r="B25" i="4"/>
  <c r="A25" i="4"/>
  <c r="B24" i="4"/>
  <c r="B20" i="4"/>
  <c r="A20" i="4"/>
  <c r="B8" i="4"/>
  <c r="B7" i="4"/>
  <c r="B6" i="4"/>
  <c r="A6" i="4"/>
  <c r="B5" i="4"/>
  <c r="B4" i="4"/>
  <c r="B3" i="4"/>
  <c r="A3" i="4"/>
  <c r="E39" i="1"/>
  <c r="F39" i="1"/>
  <c r="E40" i="1"/>
  <c r="F40" i="1"/>
  <c r="E41" i="1"/>
  <c r="F41" i="1"/>
  <c r="E42" i="1"/>
  <c r="F42" i="1"/>
  <c r="F30" i="1"/>
  <c r="E30" i="1"/>
  <c r="F24" i="1"/>
  <c r="F25" i="1"/>
  <c r="F26" i="1"/>
  <c r="F27" i="1"/>
  <c r="F28" i="1"/>
  <c r="F29" i="1"/>
  <c r="F31" i="1"/>
  <c r="E24" i="1"/>
  <c r="E25" i="1"/>
  <c r="E26" i="1"/>
  <c r="E27" i="1"/>
  <c r="E28" i="1"/>
  <c r="E29" i="1"/>
  <c r="E31" i="1"/>
  <c r="F77" i="1"/>
  <c r="F76" i="1"/>
  <c r="E15" i="1"/>
  <c r="E16" i="1"/>
  <c r="E17" i="1"/>
  <c r="E18" i="1"/>
  <c r="E19" i="1"/>
  <c r="E14" i="1"/>
  <c r="E77" i="1"/>
  <c r="E76" i="1"/>
  <c r="F70" i="1"/>
  <c r="F71" i="1"/>
  <c r="F72" i="1"/>
  <c r="E70" i="1"/>
  <c r="E71" i="1"/>
  <c r="E72" i="1"/>
  <c r="F32" i="1"/>
  <c r="F33" i="1"/>
  <c r="F34" i="1"/>
  <c r="E32" i="1"/>
  <c r="E33" i="1"/>
  <c r="E34" i="1"/>
  <c r="E23" i="1"/>
  <c r="F23" i="1"/>
  <c r="F15" i="1"/>
  <c r="F16" i="1"/>
  <c r="F17" i="1"/>
  <c r="F18" i="1"/>
  <c r="F19" i="1"/>
  <c r="F14" i="1"/>
  <c r="C41" i="2"/>
  <c r="C43" i="2" s="1"/>
  <c r="C21" i="2"/>
  <c r="B81" i="1" l="1"/>
  <c r="H81" i="1"/>
  <c r="J84" i="1" s="1"/>
  <c r="B12" i="3"/>
  <c r="J82" i="1" l="1"/>
  <c r="E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8F144838-E105-4946-ABE9-FD4FCCB99C2F}">
      <text>
        <r>
          <rPr>
            <b/>
            <sz val="9"/>
            <color indexed="81"/>
            <rFont val="Tahoma"/>
            <family val="2"/>
          </rPr>
          <t>Either select all IRPH Core modules or replace 15 CP of "me" modules with minor Core modules.
The Study Program Handbooks list the default minor modules and their respective CPs</t>
        </r>
        <r>
          <rPr>
            <sz val="9"/>
            <color indexed="81"/>
            <rFont val="Tahoma"/>
            <family val="2"/>
          </rPr>
          <t xml:space="preserve">
</t>
        </r>
      </text>
    </comment>
    <comment ref="F60" authorId="0" shapeId="0" xr:uid="{02347975-3437-4552-95AF-2401C59B2E95}">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8"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<sst xmlns="http://schemas.openxmlformats.org/spreadsheetml/2006/main" count="558" uniqueCount="286">
  <si>
    <t xml:space="preserve">Study Plan for </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</si>
  <si>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</si>
  <si>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</si>
  <si>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</si>
  <si>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</si>
  <si>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</si>
  <si>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</si>
  <si>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</si>
  <si>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</si>
  <si>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</si>
  <si>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</si>
  <si>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</si>
  <si>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</si>
  <si>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</si>
  <si>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</si>
  <si>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</si>
  <si>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</si>
  <si>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</si>
  <si>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</si>
  <si>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</si>
  <si>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</si>
  <si>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</si>
  <si>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</si>
  <si>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CO-XXX</t>
  </si>
  <si>
    <t xml:space="preserve">Minor </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</si>
  <si>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</si>
  <si>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</si>
  <si>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</si>
  <si>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</si>
  <si>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</si>
  <si>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</si>
  <si>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</si>
  <si>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</si>
  <si>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</si>
  <si>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</si>
  <si>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</si>
  <si>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</si>
  <si>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</si>
  <si>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</si>
  <si>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</si>
  <si>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</si>
  <si>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</si>
  <si>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</si>
  <si>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</si>
  <si>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</si>
  <si>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</si>
  <si>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</si>
  <si>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</si>
  <si>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</si>
  <si>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</si>
  <si>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</si>
  <si>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</si>
  <si>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</si>
  <si>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 xml:space="preserve">Total Credits required: 20 </t>
  </si>
  <si>
    <t>Qualitative Research Methods</t>
  </si>
  <si>
    <t>Academic Writing &amp; Academic Skills</t>
  </si>
  <si>
    <t>Data Collection</t>
  </si>
  <si>
    <t>Major: IRPH</t>
  </si>
  <si>
    <t>CAS-S-IRPH-80X</t>
  </si>
  <si>
    <t>CA-IRPH-800-T</t>
  </si>
  <si>
    <t>CA-IRPH-800-S</t>
  </si>
  <si>
    <t>CO-660</t>
  </si>
  <si>
    <t>CO-661</t>
  </si>
  <si>
    <t>Advanced Int Relations Theory</t>
  </si>
  <si>
    <t>CO-662</t>
  </si>
  <si>
    <t>CO-663</t>
  </si>
  <si>
    <t>History of Globalization</t>
  </si>
  <si>
    <t>CO-667</t>
  </si>
  <si>
    <t>Module Number</t>
  </si>
  <si>
    <t>Module Name</t>
  </si>
  <si>
    <t>Workload CP</t>
  </si>
  <si>
    <t>Total</t>
  </si>
  <si>
    <t xml:space="preserve">Full Name: </t>
  </si>
  <si>
    <t>CH-330</t>
  </si>
  <si>
    <t>CH-331</t>
  </si>
  <si>
    <t>Methods modules</t>
  </si>
  <si>
    <t>m</t>
  </si>
  <si>
    <t>me</t>
  </si>
  <si>
    <t>Logic</t>
  </si>
  <si>
    <t>Causation /Correlation</t>
  </si>
  <si>
    <t>Linear Model- Matrices/ Complex Problem Solving</t>
  </si>
  <si>
    <t>Status</t>
  </si>
  <si>
    <t>International Political Economy</t>
  </si>
  <si>
    <t>Empires and Nation States</t>
  </si>
  <si>
    <t>Digital Transformation beyond the West</t>
  </si>
  <si>
    <t>Cybersecurity Governance</t>
  </si>
  <si>
    <t>Political Philosophy</t>
  </si>
  <si>
    <t>Decision Science for Politics</t>
  </si>
  <si>
    <t>IRPH</t>
  </si>
  <si>
    <t>IRPH F Mod Elec2</t>
  </si>
  <si>
    <t>CH-100</t>
  </si>
  <si>
    <t>CH-110</t>
  </si>
  <si>
    <t>CH-120</t>
  </si>
  <si>
    <t>CH-132</t>
  </si>
  <si>
    <t>CH-150</t>
  </si>
  <si>
    <t>CH-210</t>
  </si>
  <si>
    <t>CH-230</t>
  </si>
  <si>
    <t>CH-300</t>
  </si>
  <si>
    <t>CH-310</t>
  </si>
  <si>
    <t>CH-320</t>
  </si>
  <si>
    <t>CH-340</t>
  </si>
  <si>
    <t>CH-700</t>
  </si>
  <si>
    <t>General Biochemistry</t>
  </si>
  <si>
    <t>General Medicinal Chemistry &amp; Chemical Biology</t>
  </si>
  <si>
    <t>General &amp; Inorganic Chemistry</t>
  </si>
  <si>
    <t>Fundamentals of Earth Sciences</t>
  </si>
  <si>
    <t>Analysis</t>
  </si>
  <si>
    <t>General Electrical Engineering I</t>
  </si>
  <si>
    <t>Programming in C/C++</t>
  </si>
  <si>
    <t>Introduction to International Business</t>
  </si>
  <si>
    <t>Microeconomics</t>
  </si>
  <si>
    <t>Essentials of Cognitive Psychology</t>
  </si>
  <si>
    <t>Introduction to Data Science</t>
  </si>
  <si>
    <t>IRPH SP Mod Elec</t>
  </si>
  <si>
    <t>CH-101</t>
  </si>
  <si>
    <t>CH-111</t>
  </si>
  <si>
    <t>CH-121</t>
  </si>
  <si>
    <t>CH-133</t>
  </si>
  <si>
    <t>CH-151</t>
  </si>
  <si>
    <t xml:space="preserve">CH-152 </t>
  </si>
  <si>
    <t>CH-211</t>
  </si>
  <si>
    <t>CH-231</t>
  </si>
  <si>
    <t>CH-301</t>
  </si>
  <si>
    <t>CH-311</t>
  </si>
  <si>
    <t>CH-321</t>
  </si>
  <si>
    <t>CH-341</t>
  </si>
  <si>
    <t>CH-701</t>
  </si>
  <si>
    <t>General Cell Biology</t>
  </si>
  <si>
    <t>General Organic Chemistry</t>
  </si>
  <si>
    <t>Introduction to Biotechnology</t>
  </si>
  <si>
    <t>Environmental Systems &amp; Global Change</t>
  </si>
  <si>
    <t>Linear Algebra</t>
  </si>
  <si>
    <t>Mathematical Modeling</t>
  </si>
  <si>
    <t>General Electrical Engineering II</t>
  </si>
  <si>
    <t>Algorithms &amp; Data Structures</t>
  </si>
  <si>
    <t>Core Algorithms &amp; Data Structures</t>
  </si>
  <si>
    <t>Introduction to Finance &amp; Accounting</t>
  </si>
  <si>
    <t>Macroeconomics</t>
  </si>
  <si>
    <t>Essentials of Social Psychology</t>
  </si>
  <si>
    <t>Data Structures &amp; Processing</t>
  </si>
  <si>
    <t>IRPH2</t>
  </si>
  <si>
    <t>New Skills Modules</t>
  </si>
  <si>
    <t>Total Credits required: 20</t>
  </si>
  <si>
    <t>Language &amp; Humanities Modules</t>
  </si>
  <si>
    <t>Total Credits required: 5</t>
  </si>
  <si>
    <t>Choice Modules</t>
  </si>
  <si>
    <t>For a list of all major change options and minor option with the modules you need to register for please see sheet "Additional Options".</t>
  </si>
  <si>
    <t>Skills Modules</t>
  </si>
  <si>
    <t>Fall 2025</t>
  </si>
  <si>
    <t>Spring 2026</t>
  </si>
  <si>
    <t>Fall 2026</t>
  </si>
  <si>
    <t>Spring 2027</t>
  </si>
  <si>
    <t>Major Change Options after 1 Year with required Choice modules</t>
  </si>
  <si>
    <t>Minor Options for ISCP with required Choice modules</t>
  </si>
  <si>
    <t>Global Economics and Management (GEM) </t>
  </si>
  <si>
    <t>GEM</t>
  </si>
  <si>
    <t>CH-310 - Microeconomics (m, 7.5 CP) </t>
  </si>
  <si>
    <t>CH-311 - Macroeconomics (m, 7.5 CP) </t>
  </si>
  <si>
    <t>CH-300 - Introduction to International Business (m, 7.5 CP) </t>
  </si>
  <si>
    <t>CH-301 - Introduction to Finance and Accounting (m, 7.5 CP) </t>
  </si>
  <si>
    <t>IBA (EIM)</t>
  </si>
  <si>
    <t>International Business Administration (IBA) </t>
  </si>
  <si>
    <t>BCCB</t>
  </si>
  <si>
    <t>CH-100 - General Biochemistry (m, 7.5 CP) </t>
  </si>
  <si>
    <t>CH-101 - General Cell Biology (m, 7.5 CP) </t>
  </si>
  <si>
    <t>Biochemistry and Cell Biology (BCCB) </t>
  </si>
  <si>
    <t>MCCB</t>
  </si>
  <si>
    <t>CH-110 -  General Medicinal Chemistry and Chemical Biology (m, 7.5 CP) </t>
  </si>
  <si>
    <t>CH-111 - General Organic Chemistry (m, 7.5 CP) </t>
  </si>
  <si>
    <t>CH-120 - General and Inorganic Chemistry (m, 7.5 CP) </t>
  </si>
  <si>
    <t>CBT</t>
  </si>
  <si>
    <t>Medicinal Chemistry and Chemical Biology (MCCB) </t>
  </si>
  <si>
    <t>CH-121 - Introduction to Biotechnology (m, 7.5 CP) </t>
  </si>
  <si>
    <t>CS</t>
  </si>
  <si>
    <t>CH-230 - Programming in C and C++ (m, 7.5 CP) </t>
  </si>
  <si>
    <t>CH-231 - Algorithms and Data Structures (m, 7.5 CP) </t>
  </si>
  <si>
    <t>Chemistry and Biotechnology (CBT) </t>
  </si>
  <si>
    <t>Math</t>
  </si>
  <si>
    <t>CH-150 - Analysis (m, 7.5 CP) </t>
  </si>
  <si>
    <t>Computer Science (CS) </t>
  </si>
  <si>
    <t>CH-151 - Linear Algebra (m, 7.5 CP)  </t>
  </si>
  <si>
    <t>SDT</t>
  </si>
  <si>
    <t>Additional Major Change Options after 1st Semester with required Choice Modules</t>
  </si>
  <si>
    <t>Mathematics, Modeling and Data Analytics </t>
  </si>
  <si>
    <t>SMP</t>
  </si>
  <si>
    <t>CH-152 - Mathematical Modelling (m, 7.5 CP) </t>
  </si>
  <si>
    <t>Data Science</t>
  </si>
  <si>
    <t>CTNS-NSK-01/02</t>
  </si>
  <si>
    <t xml:space="preserve">CTNS-NSK-03/04  </t>
  </si>
  <si>
    <t xml:space="preserve">CTNS-NSK-07/08 </t>
  </si>
  <si>
    <t>CTNS-NSK-05/06</t>
  </si>
  <si>
    <t>CTNS-CIP-10/ CTNS-NSK-09</t>
  </si>
  <si>
    <t>Integrated Social and Cognitive Psychology (ISCP) </t>
  </si>
  <si>
    <t>Earth Sciences and Sustainable Management of Environmental Resources</t>
  </si>
  <si>
    <t>Software Development &amp; Technology</t>
  </si>
  <si>
    <t>Development in JVM Languages</t>
  </si>
  <si>
    <t>ISCP</t>
  </si>
  <si>
    <t>CH-340 - Essentials of Cognitive Psychology (m, 7.5 CP) </t>
  </si>
  <si>
    <t>CH-341 - Essentials of Social Psychology (m, 7.5 CP) </t>
  </si>
  <si>
    <t>ECE</t>
  </si>
  <si>
    <t>SDT-102 - Core Algorithms and Data Structures (me, 7.5 CP) or </t>
  </si>
  <si>
    <t>CH-210 - General Electrical Engineering I (7.5CP)</t>
  </si>
  <si>
    <t>CH-211 - General Electrical Engineering II (7.5CP)</t>
  </si>
  <si>
    <t>Earth Sciences</t>
  </si>
  <si>
    <t>CH-132 - Fundamentals of Earth Sciences (m, 7.5 CP) </t>
  </si>
  <si>
    <t>CH-133 - Environmental Systems &amp; Global Change (m, 7.5 CP) </t>
  </si>
  <si>
    <t>CH-310 - Microeconomics(m, 7.5 CP) </t>
  </si>
  <si>
    <t>SDT-102 - Core Algorithms &amp; Data Structures (m, 7.5 CP) </t>
  </si>
  <si>
    <t>SDT-103 - Development in JVM Languages (m, 7.5 CP) </t>
  </si>
  <si>
    <t>CH-320 - Introduction to the Social Sciences I (m, 7.5 CP) </t>
  </si>
  <si>
    <t>CH-321 - Introduction to the Social Sciences II (m, 7.5 CP) </t>
  </si>
  <si>
    <t>CH-700 - Introduction to Data Science (m, 7.5 CP) </t>
  </si>
  <si>
    <t>CH-701 - Data Structures &amp; Processing (m, 7.5 CP) </t>
  </si>
  <si>
    <t>CO-668</t>
  </si>
  <si>
    <t>CO-669</t>
  </si>
  <si>
    <t>CO-670</t>
  </si>
  <si>
    <t>CO-671</t>
  </si>
  <si>
    <t>CTMS-MET-01</t>
  </si>
  <si>
    <t>CTMS-MET-04</t>
  </si>
  <si>
    <t>CTMS-MET-06</t>
  </si>
  <si>
    <t>Fall /Spring xxxx</t>
  </si>
  <si>
    <t>SDT-103</t>
  </si>
  <si>
    <t>Foreign Policy, Diplomacy and Data Science</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</si>
  <si>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</si>
  <si>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</si>
  <si>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</si>
  <si>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</si>
  <si>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</si>
  <si>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</si>
  <si>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</si>
  <si>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</si>
  <si>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</si>
  <si>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</si>
  <si>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</si>
  <si>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</si>
  <si>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</si>
  <si>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</si>
  <si>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</si>
  <si>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</si>
  <si>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</si>
  <si>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</si>
  <si>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</si>
  <si>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Argumentation, Data Visualization &amp; Communication</t>
  </si>
  <si>
    <t>Community Impact Project/ Agency, Leadership &amp; Accountability</t>
  </si>
  <si>
    <t xml:space="preserve">Spring xxxx </t>
  </si>
  <si>
    <t>CH-340 - Essentials of Cognitive Psychology (7.5 CP) </t>
  </si>
  <si>
    <t>CH-341 - Essentials of Social Psychology (7.5 CP) </t>
  </si>
  <si>
    <t>Function in the curriculum (Choice, Core, Methods, New Skills, Language/ Humanities)</t>
  </si>
  <si>
    <t>CTNS-CIP-10: Fall xxxx or Spring xxxx CTNS-NSK-09: Spring xxxx</t>
  </si>
  <si>
    <t>CH-212</t>
  </si>
  <si>
    <t>Foundations of Communications and Electronics</t>
  </si>
  <si>
    <t>CH-234</t>
  </si>
  <si>
    <t>Digital Systems &amp; Computer Architecture</t>
  </si>
  <si>
    <t>SDT-102</t>
  </si>
  <si>
    <t>CH-233</t>
  </si>
  <si>
    <t>Mathematical Foundations of CS</t>
  </si>
  <si>
    <t>Minor Options</t>
  </si>
  <si>
    <t>MMDA</t>
  </si>
  <si>
    <t xml:space="preserve">GEM </t>
  </si>
  <si>
    <t>EIM (IBA)</t>
  </si>
  <si>
    <t>ES</t>
  </si>
  <si>
    <t>DS</t>
  </si>
  <si>
    <t>Major Change 1 semester</t>
  </si>
  <si>
    <t>Major Change 2 semesters</t>
  </si>
  <si>
    <t>Introduction to International Relations Theory</t>
  </si>
  <si>
    <t>Introduction to Modern European History</t>
  </si>
  <si>
    <t>Fall 2027</t>
  </si>
  <si>
    <t>Spring 2028</t>
  </si>
  <si>
    <t>CH-233 - Mathematical Foundations of CS (m, 7.5 CP) </t>
  </si>
  <si>
    <t>CH-234 - Digital Systems &amp; Computer Architecture (m, 7.5 CP) </t>
  </si>
  <si>
    <t>SDT-104 - Scientific Programming in Python (m, 7.5 CP) </t>
  </si>
  <si>
    <t>Introduction to the Social Sciences I</t>
  </si>
  <si>
    <t>Introduction to the Social Sciences II</t>
  </si>
  <si>
    <t>AAS contact / date:</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</si>
  <si>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</si>
  <si>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SUS-101  </t>
  </si>
  <si>
    <t xml:space="preserve">Introduction to Sustainability </t>
  </si>
  <si>
    <t>SUS-102</t>
  </si>
  <si>
    <t xml:space="preserve">Global Change and Systems Thinking </t>
  </si>
  <si>
    <t>Fall 2028</t>
  </si>
  <si>
    <t>Spring 2029</t>
  </si>
  <si>
    <t>Sustainability</t>
  </si>
  <si>
    <t xml:space="preserve">SUS-101  Introduction to Sustainability </t>
  </si>
  <si>
    <t xml:space="preserve">SUS-102 Global Change and Systems Thinking </t>
  </si>
  <si>
    <t>Scientific Programming with Python OR Industrial Programming with Python</t>
  </si>
  <si>
    <t>SDT-104/ SDT-105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</si>
</sst>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0"/>
      <color theme="1"/>
      <name val="Calibri"/>
      <family val="2"/>
      <scheme val="minor"/>
    </font>
    <font>
      <sz val="11"/>
      <color rgb="FFEE000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s>
  <borders count="3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1">
    <xf numFmtId="0" fontId="0" fillId="0" borderId="0"/>
  </cellStyleXfs>
  <cellXfs count="133">
    <xf numFmtId="0" fontId="0" fillId="0" borderId="0" xfId="0"/>
    <xf numFmtId="0" fontId="0" fillId="0" borderId="1" xfId="0" applyBorder="1"/>
    <xf numFmtId="0" fontId="4" fillId="2" borderId="3" xfId="0" applyFont="1" applyFill="1" applyBorder="1"/>
    <xf numFmtId="0" fontId="0" fillId="2" borderId="4" xfId="0" applyFill="1" applyBorder="1"/>
    <xf numFmtId="0" fontId="0" fillId="2" borderId="5" xfId="0" applyFill="1" applyBorder="1"/>
    <xf numFmtId="0" fontId="5" fillId="4" borderId="0" xfId="0" applyFont="1" applyFill="1"/>
    <xf numFmtId="0" fontId="5" fillId="4" borderId="1" xfId="0" applyFont="1" applyFill="1" applyBorder="1"/>
    <xf numFmtId="0" fontId="6"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9" fillId="0" borderId="0" xfId="0" applyNumberFormat="1" applyFont="1"/>
    <xf numFmtId="2" fontId="9" fillId="0" borderId="0" xfId="0" applyNumberFormat="1" applyFont="1" applyAlignment="1">
      <alignment horizontal="left"/>
    </xf>
    <xf numFmtId="2" fontId="11" fillId="0" borderId="0" xfId="0" applyNumberFormat="1" applyFont="1"/>
    <xf numFmtId="2" fontId="11" fillId="0" borderId="0" xfId="0" applyNumberFormat="1" applyFont="1" applyAlignment="1">
      <alignment horizontal="left"/>
    </xf>
    <xf numFmtId="0" fontId="12"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9"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3" borderId="14" xfId="0" applyNumberFormat="1" applyFill="1" applyBorder="1" applyAlignment="1" applyProtection="1">
      <alignment wrapText="1"/>
      <protection locked="0"/>
    </xf>
    <xf numFmtId="0" fontId="0" fillId="3" borderId="14" xfId="0" applyFill="1" applyBorder="1" applyAlignment="1" applyProtection="1">
      <alignment wrapText="1"/>
      <protection locked="0"/>
    </xf>
    <xf numFmtId="1" fontId="0" fillId="5" borderId="15" xfId="0" applyNumberFormat="1" applyFill="1" applyBorder="1" applyAlignment="1" applyProtection="1">
      <alignment wrapText="1"/>
      <protection locked="0"/>
    </xf>
    <xf numFmtId="0" fontId="0" fillId="5" borderId="16" xfId="0" applyFill="1" applyBorder="1" applyAlignment="1" applyProtection="1">
      <alignment wrapText="1"/>
      <protection locked="0"/>
    </xf>
    <xf numFmtId="0" fontId="0" fillId="5" borderId="17" xfId="0" applyFill="1" applyBorder="1" applyAlignment="1" applyProtection="1">
      <alignment wrapText="1"/>
      <protection locked="0"/>
    </xf>
    <xf numFmtId="1" fontId="0" fillId="5" borderId="18" xfId="0" applyNumberFormat="1" applyFill="1" applyBorder="1" applyAlignment="1" applyProtection="1">
      <alignment wrapText="1"/>
      <protection locked="0"/>
    </xf>
    <xf numFmtId="0" fontId="0" fillId="5" borderId="19" xfId="0" applyFill="1" applyBorder="1" applyAlignment="1" applyProtection="1">
      <alignment wrapText="1"/>
      <protection locked="0"/>
    </xf>
    <xf numFmtId="1" fontId="0" fillId="5" borderId="20" xfId="0" applyNumberFormat="1" applyFill="1" applyBorder="1" applyAlignment="1" applyProtection="1">
      <alignment wrapText="1"/>
      <protection locked="0"/>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0" borderId="6" xfId="0" applyBorder="1"/>
    <xf numFmtId="0" fontId="0" fillId="0" borderId="7" xfId="0" applyBorder="1"/>
    <xf numFmtId="0" fontId="0" fillId="0" borderId="8" xfId="0" applyBorder="1"/>
    <xf numFmtId="0" fontId="9"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2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0" fillId="3" borderId="14" xfId="0" applyNumberFormat="1" applyFill="1" applyBorder="1" applyAlignment="1">
      <alignment wrapText="1"/>
    </xf>
    <xf numFmtId="2" fontId="0" fillId="5" borderId="16" xfId="0" applyNumberFormat="1" applyFill="1" applyBorder="1" applyAlignment="1">
      <alignment wrapText="1"/>
    </xf>
    <xf numFmtId="2" fontId="0" fillId="5" borderId="21" xfId="0" applyNumberFormat="1" applyFill="1" applyBorder="1" applyAlignment="1">
      <alignment wrapText="1"/>
    </xf>
    <xf numFmtId="2" fontId="14" fillId="3" borderId="2" xfId="0" applyNumberFormat="1" applyFont="1" applyFill="1" applyBorder="1" applyAlignment="1">
      <alignment wrapText="1"/>
    </xf>
    <xf numFmtId="2" fontId="0" fillId="5" borderId="24" xfId="0" applyNumberFormat="1" applyFill="1" applyBorder="1" applyAlignment="1" applyProtection="1">
      <alignment wrapText="1"/>
      <protection locked="0"/>
    </xf>
    <xf numFmtId="2" fontId="0" fillId="5" borderId="3" xfId="0" applyNumberFormat="1" applyFill="1" applyBorder="1" applyAlignment="1" applyProtection="1">
      <alignment wrapText="1"/>
      <protection locked="0"/>
    </xf>
    <xf numFmtId="2" fontId="0" fillId="5" borderId="25" xfId="0" applyNumberFormat="1" applyFill="1" applyBorder="1" applyAlignment="1" applyProtection="1">
      <alignment wrapText="1"/>
      <protection locked="0"/>
    </xf>
    <xf numFmtId="2" fontId="0" fillId="5" borderId="26" xfId="0" applyNumberFormat="1" applyFill="1" applyBorder="1" applyAlignment="1">
      <alignment wrapText="1"/>
    </xf>
    <xf numFmtId="2" fontId="0" fillId="5" borderId="5" xfId="0" applyNumberFormat="1" applyFill="1" applyBorder="1" applyAlignment="1">
      <alignment wrapText="1"/>
    </xf>
    <xf numFmtId="2" fontId="0" fillId="5" borderId="27" xfId="0" applyNumberFormat="1" applyFill="1" applyBorder="1" applyAlignment="1">
      <alignment wrapText="1"/>
    </xf>
    <xf numFmtId="0" fontId="0" fillId="0" borderId="2" xfId="0" applyBorder="1"/>
    <xf numFmtId="0" fontId="0" fillId="0" borderId="28" xfId="0" applyBorder="1"/>
    <xf numFmtId="1" fontId="0" fillId="8" borderId="2" xfId="0" applyNumberFormat="1"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5" borderId="24" xfId="0" applyNumberFormat="1" applyFill="1" applyBorder="1" applyAlignment="1">
      <alignment wrapText="1"/>
    </xf>
    <xf numFmtId="2" fontId="0" fillId="5" borderId="3" xfId="0" applyNumberFormat="1" applyFill="1" applyBorder="1" applyAlignment="1">
      <alignment wrapText="1"/>
    </xf>
    <xf numFmtId="2" fontId="0" fillId="5" borderId="25" xfId="0" applyNumberFormat="1" applyFill="1" applyBorder="1" applyAlignment="1">
      <alignment wrapText="1"/>
    </xf>
    <xf numFmtId="1" fontId="0" fillId="5" borderId="2" xfId="0" applyNumberFormat="1" applyFill="1" applyBorder="1" applyAlignment="1">
      <alignment wrapText="1"/>
    </xf>
    <xf numFmtId="0" fontId="0" fillId="5" borderId="2" xfId="0" applyFill="1" applyBorder="1" applyAlignment="1">
      <alignment wrapText="1"/>
    </xf>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5" borderId="2" xfId="0" applyNumberFormat="1" applyFill="1" applyBorder="1"/>
    <xf numFmtId="2" fontId="0" fillId="5" borderId="2" xfId="0" applyNumberFormat="1" applyFill="1" applyBorder="1"/>
    <xf numFmtId="0" fontId="0" fillId="5" borderId="2" xfId="0" applyFill="1" applyBorder="1"/>
    <xf numFmtId="0" fontId="15" fillId="0" borderId="0" xfId="0" applyFont="1"/>
    <xf numFmtId="1" fontId="0" fillId="8" borderId="2" xfId="0" applyNumberFormat="1" applyFill="1" applyBorder="1" applyAlignment="1">
      <alignment wrapText="1"/>
    </xf>
    <xf numFmtId="1" fontId="0" fillId="9" borderId="2" xfId="0" applyNumberFormat="1" applyFill="1" applyBorder="1" applyAlignment="1">
      <alignment wrapText="1"/>
    </xf>
    <xf numFmtId="2" fontId="14" fillId="9" borderId="2" xfId="0" applyNumberFormat="1" applyFont="1" applyFill="1" applyBorder="1" applyAlignment="1">
      <alignment wrapText="1"/>
    </xf>
    <xf numFmtId="2" fontId="0" fillId="9" borderId="2" xfId="0" applyNumberFormat="1" applyFill="1" applyBorder="1" applyAlignment="1">
      <alignment wrapText="1"/>
    </xf>
    <xf numFmtId="0" fontId="0" fillId="9" borderId="2" xfId="0" applyFill="1" applyBorder="1" applyAlignment="1" applyProtection="1">
      <alignment wrapText="1"/>
      <protection locked="0"/>
    </xf>
    <xf numFmtId="0" fontId="14" fillId="3" borderId="0" xfId="0" applyFont="1" applyFill="1" applyAlignment="1">
      <alignment horizontal="justify" vertical="center" wrapText="1"/>
    </xf>
    <xf numFmtId="0" fontId="0" fillId="5" borderId="0" xfId="0" applyFill="1"/>
    <xf numFmtId="0" fontId="16" fillId="0" borderId="0" xfId="0" applyFont="1" applyAlignment="1">
      <alignment horizontal="justify" vertical="center" wrapText="1"/>
    </xf>
    <xf numFmtId="0" fontId="14" fillId="0" borderId="0" xfId="0" applyFont="1" applyAlignment="1">
      <alignment horizontal="justify" vertical="center" wrapText="1"/>
    </xf>
    <xf numFmtId="0" fontId="16" fillId="3" borderId="0" xfId="0" applyFont="1" applyFill="1" applyAlignment="1">
      <alignment horizontal="justify" vertical="center" wrapText="1"/>
    </xf>
    <xf numFmtId="0" fontId="15" fillId="0" borderId="0" xfId="0" applyFont="1" applyAlignment="1">
      <alignment horizontal="justify" vertical="center" wrapText="1"/>
    </xf>
    <xf numFmtId="1" fontId="0" fillId="8" borderId="2" xfId="0" applyNumberFormat="1" applyFill="1" applyBorder="1"/>
    <xf numFmtId="2" fontId="2" fillId="3" borderId="2" xfId="0" applyNumberFormat="1" applyFont="1" applyFill="1" applyBorder="1" applyAlignment="1">
      <alignment wrapText="1"/>
    </xf>
    <xf numFmtId="1" fontId="2" fillId="3" borderId="2" xfId="0" applyNumberFormat="1" applyFont="1" applyFill="1" applyBorder="1" applyAlignment="1" applyProtection="1">
      <alignment wrapText="1"/>
      <protection locked="0"/>
    </xf>
    <xf numFmtId="2" fontId="2" fillId="3" borderId="2" xfId="0" applyNumberFormat="1" applyFont="1" applyFill="1" applyBorder="1" applyAlignment="1" applyProtection="1">
      <alignment wrapText="1"/>
      <protection locked="0"/>
    </xf>
    <xf numFmtId="0" fontId="15" fillId="3" borderId="2" xfId="0" applyFont="1" applyFill="1" applyBorder="1" applyAlignment="1" applyProtection="1">
      <alignment wrapText="1"/>
      <protection locked="0"/>
    </xf>
    <xf numFmtId="0" fontId="14" fillId="0" borderId="0" xfId="0" applyFont="1"/>
    <xf numFmtId="0" fontId="0" fillId="0" borderId="29" xfId="0" applyBorder="1"/>
    <xf numFmtId="0" fontId="14" fillId="0" borderId="29" xfId="0" applyFont="1" applyBorder="1"/>
    <xf numFmtId="0" fontId="0" fillId="0" borderId="30" xfId="0" applyBorder="1"/>
    <xf numFmtId="0" fontId="17" fillId="2" borderId="3" xfId="0" applyFont="1" applyFill="1" applyBorder="1"/>
    <xf numFmtId="0" fontId="18" fillId="0" borderId="0" xfId="0" applyFont="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FCE4D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C8AF3DDC-9F60-431B-A912-EFF5980A0DF5}"/>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1BC1EA-CDD0-4E9B-B36C-845A88C7A72C}" name="Table1" displayName="Table1" ref="A1:D23" totalsRowShown="0">
  <autoFilter ref="A1:D23" xr:uid="{B1FCD9FE-6B40-4F89-8D2D-7810CBA9C830}"/>
  <tableColumns count="4">
    <tableColumn id="1" xr3:uid="{26BA9BEA-F1A4-4BCD-A133-F6BE2F45012B}" name="IRPH"/>
    <tableColumn id="2" xr3:uid="{668DA69E-51E0-4B85-99FE-543979DA4162}" name="IRPH F Mod Elec2"/>
    <tableColumn id="3" xr3:uid="{B9CDD015-F4F2-424C-BDB0-F1AA04241FD8}" name="IRPH2"/>
    <tableColumn id="4" xr3:uid="{48E4A5A4-DE76-4FA8-A5BC-37C58B961763}" name="IRPH SP Mod Elec"/>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6"/>
  <sheetViews>
    <sheetView tabSelected="1" zoomScale="70" zoomScaleNormal="70" workbookViewId="0">
      <selection activeCell="B1" sqref="B1:D1"/>
    </sheetView>
  </sheetViews>
  <sheetFormatPr defaultColWidth="8.81640625" defaultRowHeight="14.5" x14ac:dyDescent="0.35"/>
  <cols>
    <col min="1" max="1" width="19" customWidth="1"/>
    <col min="2" max="2" width="37.08984375" customWidth="1"/>
    <col min="3" max="3" width="10.90625" customWidth="1"/>
    <col min="4" max="4" width="13" customWidth="1"/>
    <col min="8" max="8" width="32.90625" customWidth="1"/>
    <col min="9" max="9" width="24.81640625" customWidth="1"/>
    <col min="10" max="10" width="14.81640625" customWidth="1"/>
    <col min="11" max="11" width="13.1796875" customWidth="1"/>
  </cols>
  <sheetData>
    <row r="1" spans="1:10" ht="21" customHeight="1" x14ac:dyDescent="0.5">
      <c r="A1" s="2" t="s">
        <v>0</v>
      </c>
      <c r="B1" s="104" t="s">
        <v>72</v>
      </c>
      <c r="C1" s="104"/>
      <c r="D1" s="104"/>
      <c r="E1" s="3"/>
      <c r="F1" s="3"/>
      <c r="G1" s="3"/>
      <c r="H1" s="23" t="s">
        <v>57</v>
      </c>
      <c r="I1" s="23" t="s">
        <v>29</v>
      </c>
      <c r="J1" s="4"/>
    </row>
    <row r="2" spans="1:10" ht="14.5" customHeight="1" x14ac:dyDescent="0.35">
      <c r="A2" s="102" t="s">
        <v>273</v>
      </c>
      <c r="B2" s="114"/>
      <c r="C2" s="114"/>
      <c r="D2" s="114"/>
      <c r="H2" s="114" t="s">
        <v>30</v>
      </c>
      <c r="I2" s="114"/>
      <c r="J2" s="1"/>
    </row>
    <row r="3" spans="1:10" ht="21.75" customHeight="1" x14ac:dyDescent="0.35">
      <c r="H3" s="31" t="s">
        <v>31</v>
      </c>
      <c r="I3" s="31" t="s">
        <v>32</v>
      </c>
      <c r="J3" s="1"/>
    </row>
    <row r="4" spans="1:10" ht="29.25" customHeight="1" thickBot="1" x14ac:dyDescent="0.6">
      <c r="A4" s="7" t="s">
        <v>1</v>
      </c>
      <c r="B4" s="5"/>
      <c r="C4" s="5"/>
      <c r="D4" s="5"/>
      <c r="E4" s="5"/>
      <c r="F4" s="5"/>
      <c r="G4" s="5"/>
      <c r="H4" s="5"/>
      <c r="I4" s="5"/>
      <c r="J4" s="6"/>
    </row>
    <row r="5" spans="1:10" ht="46" customHeight="1" thickBot="1" x14ac:dyDescent="0.4">
      <c r="A5" s="121" t="s">
        <v>223</v>
      </c>
      <c r="B5" s="121"/>
      <c r="C5" s="121"/>
      <c r="D5" s="121"/>
      <c r="E5" s="121"/>
      <c r="F5" s="121"/>
      <c r="G5" s="121"/>
      <c r="H5" s="121"/>
      <c r="I5" s="121"/>
      <c r="J5" s="122"/>
    </row>
    <row r="6" spans="1:10" ht="30.75" customHeight="1" x14ac:dyDescent="0.35">
      <c r="A6" s="119" t="s">
        <v>33</v>
      </c>
      <c r="B6" s="119"/>
      <c r="C6" s="119"/>
      <c r="D6" s="119"/>
      <c r="E6" s="119"/>
      <c r="F6" s="119"/>
      <c r="G6" s="119"/>
      <c r="H6" s="119"/>
      <c r="I6" s="119"/>
      <c r="J6" s="120"/>
    </row>
    <row r="7" spans="1:10" ht="31.5" customHeight="1" x14ac:dyDescent="0.35">
      <c r="A7" s="115" t="s">
        <v>34</v>
      </c>
      <c r="B7" s="115"/>
      <c r="C7" s="115"/>
      <c r="D7" s="115"/>
      <c r="E7" s="115"/>
      <c r="F7" s="115"/>
      <c r="G7" s="115"/>
      <c r="H7" s="115"/>
      <c r="I7" s="115"/>
      <c r="J7" s="116"/>
    </row>
    <row r="8" spans="1:10" ht="31.5" customHeight="1" x14ac:dyDescent="0.35">
      <c r="A8" s="115" t="s">
        <v>17</v>
      </c>
      <c r="B8" s="115"/>
      <c r="C8" s="115"/>
      <c r="D8" s="115"/>
      <c r="E8" s="115"/>
      <c r="F8" s="115"/>
      <c r="G8" s="115"/>
      <c r="H8" s="115"/>
      <c r="I8" s="115"/>
      <c r="J8" s="116"/>
    </row>
    <row r="9" spans="1:10" ht="14.5" customHeight="1" x14ac:dyDescent="0.35">
      <c r="A9" s="115" t="s">
        <v>46</v>
      </c>
      <c r="B9" s="115"/>
      <c r="C9" s="115"/>
      <c r="D9" s="115"/>
      <c r="E9" s="115"/>
      <c r="F9" s="115"/>
      <c r="G9" s="115"/>
      <c r="H9" s="115"/>
      <c r="I9" s="115"/>
      <c r="J9" s="116"/>
    </row>
    <row r="10" spans="1:10" ht="14.5" customHeight="1" thickBot="1" x14ac:dyDescent="0.4">
      <c r="A10" s="117"/>
      <c r="B10" s="117"/>
      <c r="C10" s="117"/>
      <c r="D10" s="117"/>
      <c r="E10" s="117"/>
      <c r="F10" s="117"/>
      <c r="G10" s="117"/>
      <c r="H10" s="117"/>
      <c r="I10" s="117"/>
      <c r="J10" s="118"/>
    </row>
    <row r="11" spans="1:10" ht="14.25" customHeight="1" x14ac:dyDescent="0.35">
      <c r="A11" s="13"/>
      <c r="B11" s="13"/>
      <c r="C11" s="13"/>
      <c r="D11" s="13"/>
      <c r="E11" s="13"/>
      <c r="F11" s="13"/>
      <c r="G11" s="13"/>
      <c r="H11" s="13"/>
      <c r="I11" s="13"/>
      <c r="J11" s="13"/>
    </row>
    <row r="12" spans="1:10" ht="18.5" x14ac:dyDescent="0.45">
      <c r="B12" s="14" t="s">
        <v>6</v>
      </c>
      <c r="C12" s="14"/>
      <c r="D12" s="14"/>
      <c r="H12" s="15" t="s">
        <v>12</v>
      </c>
    </row>
    <row r="13" spans="1:10" ht="29" x14ac:dyDescent="0.35">
      <c r="A13" s="11" t="s">
        <v>3</v>
      </c>
      <c r="B13" s="12" t="s">
        <v>4</v>
      </c>
      <c r="C13" s="12" t="s">
        <v>48</v>
      </c>
      <c r="D13" s="11" t="s">
        <v>49</v>
      </c>
      <c r="E13" s="11" t="s">
        <v>2</v>
      </c>
      <c r="F13" s="11" t="s">
        <v>18</v>
      </c>
      <c r="G13" s="11" t="s">
        <v>81</v>
      </c>
      <c r="H13" s="11" t="s">
        <v>5</v>
      </c>
    </row>
    <row r="14" spans="1:10" ht="29" x14ac:dyDescent="0.35">
      <c r="A14" s="9" t="s">
        <v>73</v>
      </c>
      <c r="B14" s="8" t="s">
        <v>264</v>
      </c>
      <c r="C14" s="52">
        <v>7.5</v>
      </c>
      <c r="D14" s="10" t="s">
        <v>50</v>
      </c>
      <c r="E14" s="52" t="str">
        <f>IF(D14="Earned",C14,"")</f>
        <v/>
      </c>
      <c r="F14" s="52" t="str">
        <f>IF(D14="Planned",C14,"")</f>
        <v/>
      </c>
      <c r="G14" s="52" t="s">
        <v>76</v>
      </c>
      <c r="H14" s="8" t="s">
        <v>148</v>
      </c>
    </row>
    <row r="15" spans="1:10" x14ac:dyDescent="0.35">
      <c r="A15" s="9" t="s">
        <v>74</v>
      </c>
      <c r="B15" s="8" t="s">
        <v>265</v>
      </c>
      <c r="C15" s="52">
        <v>7.5</v>
      </c>
      <c r="D15" s="10" t="s">
        <v>50</v>
      </c>
      <c r="E15" s="52" t="str">
        <f t="shared" ref="E15:E19" si="0">IF(D15="Earned",C15,"")</f>
        <v/>
      </c>
      <c r="F15" s="52" t="str">
        <f t="shared" ref="F15:F19" si="1">IF(D15="Planned",C15,"")</f>
        <v/>
      </c>
      <c r="G15" s="52" t="s">
        <v>76</v>
      </c>
      <c r="H15" s="8" t="s">
        <v>149</v>
      </c>
    </row>
    <row r="16" spans="1:10" x14ac:dyDescent="0.35">
      <c r="A16" s="73" t="str">
        <f>IF(B16="Please select:","CH-XXX",IF(B16="General Biochemistry","CH-100",IF(B16="General Medicinal Chemistry &amp; Chemical Biology","CH-110",IF(B16="Mathematical Foundations of CS","CH-233",IF(B16="General &amp; Inorganic Chemistry","CH-120",IF(B16="Fundamentals of Earth Sciences","CH-132",IF(B16="Classical Physics","CH-140",IF(B16="Analysis","CH-150",IF(B16="Mathematical Modeling","CH-152",IF(B16="General Electrical Engineering I","CH-210",IF(B16="Mathematical &amp; Physical Foundations of Robotics I","CH-221",IF(B16="Programming in C/C++","CH-230",IF(B16="General Logistics","CH-241",IF(B16="Introduction to International Business","CH-300",IF(B16="Microeconomics","CH-310",IF(B16="Introduction to the Social Sciences I","CH-320",IF(B16="Introduction to International Relations Theory","CH-330",IF(B16="Essentials of Cognitive Psychology","CH-340",IF(B16="Introduction to Data Science","CH-700",IF(B16="Scientific Programming with Python OR Industrial Programming with Python","SDT-104/ SDT-105",IF(B16="Introduction to Sustainability ","SUS-101",)))))))))))))))))))))</f>
        <v>CH-XXX</v>
      </c>
      <c r="B16" s="74" t="s">
        <v>51</v>
      </c>
      <c r="C16" s="53">
        <v>7.5</v>
      </c>
      <c r="D16" s="25" t="s">
        <v>50</v>
      </c>
      <c r="E16" s="53" t="str">
        <f t="shared" si="0"/>
        <v/>
      </c>
      <c r="F16" s="53" t="str">
        <f t="shared" si="1"/>
        <v/>
      </c>
      <c r="G16" s="53" t="s">
        <v>77</v>
      </c>
      <c r="H16" s="24" t="s">
        <v>148</v>
      </c>
    </row>
    <row r="17" spans="1:8" x14ac:dyDescent="0.35">
      <c r="A17" s="73" t="str">
        <f>IF(B17="Please select:","CH-XXX",IF(B17="General Biochemistry","CH-100",IF(B17="General Medicinal Chemistry &amp; Chemical Biology","CH-110",IF(B17="Mathematical Foundations of CS","CH-233",IF(B17="General &amp; Inorganic Chemistry","CH-120",IF(B17="Fundamentals of Earth Sciences","CH-132",IF(B17="Classical Physics","CH-140",IF(B17="Analysis","CH-150",IF(B17="Mathematical Modeling","CH-152",IF(B17="General Electrical Engineering I","CH-210",IF(B17="Mathematical &amp; Physical Foundations of Robotics I","CH-221",IF(B17="Programming in C/C++","CH-230",IF(B17="General Logistics","CH-241",IF(B17="Introduction to International Business","CH-300",IF(B17="Microeconomics","CH-310",IF(B17="Introduction to the Social Sciences I","CH-320",IF(B17="Introduction to International Relations Theory","CH-330",IF(B17="Essentials of Cognitive Psychology","CH-340",IF(B17="Introduction to Data Science","CH-700",IF(B17="Scientific Programming with Python OR Industrial Programming with Python","SDT-104/ SDT-105",IF(B17="Introduction to Sustainability ","SUS-101",)))))))))))))))))))))</f>
        <v>CH-XXX</v>
      </c>
      <c r="B17" s="74" t="s">
        <v>51</v>
      </c>
      <c r="C17" s="53">
        <v>7.5</v>
      </c>
      <c r="D17" s="25" t="s">
        <v>50</v>
      </c>
      <c r="E17" s="53" t="str">
        <f t="shared" si="0"/>
        <v/>
      </c>
      <c r="F17" s="53" t="str">
        <f t="shared" si="1"/>
        <v/>
      </c>
      <c r="G17" s="53" t="s">
        <v>77</v>
      </c>
      <c r="H17" s="24" t="s">
        <v>148</v>
      </c>
    </row>
    <row r="18" spans="1:8" x14ac:dyDescent="0.35">
      <c r="A18" s="73" t="str">
        <f>IF(B18="Please select:","CH-XXX",IF(B18="General Cell Biology","CH-101",IF(B18="General Organic Chemistry","CH-111",IF(B18="Introduction to Biotechnology","CH-121",IF(B18="Environmental Systems &amp; Global Change","CH-133",IF(B18="Modern Physics","CH-141",IF(B18="Linear Algebra","CH-151",IF(B18="Mathematical Modeling","CH-152",IF(B18="General Electrical Engineering II","CH-211",IF(B18="Mathematical &amp; Physical Foundations of Robotics II","CH-222",IF(B18="General Industrial Engineering","CH-240",IF(B18="Algorithms &amp; Data Structures","CH-231",IF(B18="Digital Systems &amp; Computer Architecture","CH-234",IF(B18="Macroeconomics","CH-311",IF(B18="Introduction to Finance &amp; Accounting","CH-301",IF(B18="Introduction to the Social Sciences II","CH-321",IF(B18="Introduction to Modern European History","CH-331",IF(B18="Essentials of Social Psychology","CH-341",IF(B18="Development in JVM Languages","SDT-103",IF(B18="Data Structures &amp; Processing","CH-701",IF(B18="Foundations of Communications and Electronics","CH-212",IF(B18="Core Algorithms &amp; Data Structures","SDT-102",IF(B18="Global Change and Systems Thinking ","SUS-102",)))))))))))))))))))))))</f>
        <v>CH-XXX</v>
      </c>
      <c r="B18" s="74" t="s">
        <v>51</v>
      </c>
      <c r="C18" s="53">
        <v>7.5</v>
      </c>
      <c r="D18" s="25" t="s">
        <v>50</v>
      </c>
      <c r="E18" s="53" t="str">
        <f t="shared" si="0"/>
        <v/>
      </c>
      <c r="F18" s="53" t="str">
        <f t="shared" si="1"/>
        <v/>
      </c>
      <c r="G18" s="53" t="s">
        <v>77</v>
      </c>
      <c r="H18" s="24" t="s">
        <v>149</v>
      </c>
    </row>
    <row r="19" spans="1:8" x14ac:dyDescent="0.35">
      <c r="A19" s="73"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f>
        <v>CH-XXX</v>
      </c>
      <c r="B19" s="74" t="s">
        <v>51</v>
      </c>
      <c r="C19" s="53">
        <v>7.5</v>
      </c>
      <c r="D19" s="25" t="s">
        <v>50</v>
      </c>
      <c r="E19" s="53" t="str">
        <f t="shared" si="0"/>
        <v/>
      </c>
      <c r="F19" s="53" t="str">
        <f t="shared" si="1"/>
        <v/>
      </c>
      <c r="G19" s="53" t="s">
        <v>77</v>
      </c>
      <c r="H19" s="24" t="s">
        <v>149</v>
      </c>
    </row>
    <row r="21" spans="1:8" ht="18.5" x14ac:dyDescent="0.45">
      <c r="B21" s="14" t="s">
        <v>7</v>
      </c>
      <c r="C21" s="14"/>
      <c r="D21" s="14"/>
      <c r="H21" s="15" t="s">
        <v>12</v>
      </c>
    </row>
    <row r="22" spans="1:8" ht="29" x14ac:dyDescent="0.35">
      <c r="A22" s="11" t="s">
        <v>3</v>
      </c>
      <c r="B22" s="12" t="s">
        <v>4</v>
      </c>
      <c r="C22" s="12"/>
      <c r="D22" s="12"/>
      <c r="E22" s="11" t="s">
        <v>2</v>
      </c>
      <c r="F22" s="11" t="s">
        <v>18</v>
      </c>
      <c r="G22" s="11" t="s">
        <v>81</v>
      </c>
      <c r="H22" s="11" t="s">
        <v>5</v>
      </c>
    </row>
    <row r="23" spans="1:8" x14ac:dyDescent="0.35">
      <c r="A23" s="95" t="s">
        <v>61</v>
      </c>
      <c r="B23" s="23" t="s">
        <v>82</v>
      </c>
      <c r="C23" s="94">
        <v>5</v>
      </c>
      <c r="D23" s="96" t="s">
        <v>51</v>
      </c>
      <c r="E23" s="94" t="str">
        <f>IF(D23="Earned",C23,"")</f>
        <v/>
      </c>
      <c r="F23" s="94" t="str">
        <f>IF(D23="Planned",C23, "")</f>
        <v/>
      </c>
      <c r="G23" s="94" t="s">
        <v>76</v>
      </c>
      <c r="H23" s="23" t="s">
        <v>26</v>
      </c>
    </row>
    <row r="24" spans="1:8" x14ac:dyDescent="0.35">
      <c r="A24" s="95" t="s">
        <v>62</v>
      </c>
      <c r="B24" s="23" t="s">
        <v>63</v>
      </c>
      <c r="C24" s="94">
        <v>5</v>
      </c>
      <c r="D24" s="96" t="s">
        <v>51</v>
      </c>
      <c r="E24" s="94" t="str">
        <f t="shared" ref="E24:E31" si="2">IF(D24="Earned",C24,"")</f>
        <v/>
      </c>
      <c r="F24" s="94" t="str">
        <f t="shared" ref="F24:F31" si="3">IF(D24="Planned",C24, "")</f>
        <v/>
      </c>
      <c r="G24" s="94" t="s">
        <v>76</v>
      </c>
      <c r="H24" s="23" t="s">
        <v>25</v>
      </c>
    </row>
    <row r="25" spans="1:8" x14ac:dyDescent="0.35">
      <c r="A25" s="9" t="s">
        <v>64</v>
      </c>
      <c r="B25" s="8" t="s">
        <v>83</v>
      </c>
      <c r="C25" s="52">
        <v>5</v>
      </c>
      <c r="D25" s="10" t="s">
        <v>51</v>
      </c>
      <c r="E25" s="52" t="str">
        <f t="shared" si="2"/>
        <v/>
      </c>
      <c r="F25" s="52" t="str">
        <f t="shared" si="3"/>
        <v/>
      </c>
      <c r="G25" s="52" t="s">
        <v>77</v>
      </c>
      <c r="H25" s="8" t="s">
        <v>25</v>
      </c>
    </row>
    <row r="26" spans="1:8" x14ac:dyDescent="0.35">
      <c r="A26" s="95" t="s">
        <v>65</v>
      </c>
      <c r="B26" s="23" t="s">
        <v>66</v>
      </c>
      <c r="C26" s="94">
        <v>5</v>
      </c>
      <c r="D26" s="96" t="s">
        <v>51</v>
      </c>
      <c r="E26" s="94" t="str">
        <f t="shared" si="2"/>
        <v/>
      </c>
      <c r="F26" s="94" t="str">
        <f t="shared" si="3"/>
        <v/>
      </c>
      <c r="G26" s="94" t="s">
        <v>76</v>
      </c>
      <c r="H26" s="97" t="s">
        <v>220</v>
      </c>
    </row>
    <row r="27" spans="1:8" x14ac:dyDescent="0.35">
      <c r="A27" s="32" t="s">
        <v>67</v>
      </c>
      <c r="B27" s="33" t="s">
        <v>222</v>
      </c>
      <c r="C27" s="52">
        <v>5</v>
      </c>
      <c r="D27" s="10" t="s">
        <v>51</v>
      </c>
      <c r="E27" s="52" t="str">
        <f t="shared" si="2"/>
        <v/>
      </c>
      <c r="F27" s="52" t="str">
        <f t="shared" si="3"/>
        <v/>
      </c>
      <c r="G27" s="52" t="s">
        <v>77</v>
      </c>
      <c r="H27" s="8" t="s">
        <v>244</v>
      </c>
    </row>
    <row r="28" spans="1:8" x14ac:dyDescent="0.35">
      <c r="A28" s="9" t="s">
        <v>213</v>
      </c>
      <c r="B28" s="8" t="s">
        <v>84</v>
      </c>
      <c r="C28" s="52">
        <v>5</v>
      </c>
      <c r="D28" s="10" t="s">
        <v>51</v>
      </c>
      <c r="E28" s="52" t="str">
        <f t="shared" si="2"/>
        <v/>
      </c>
      <c r="F28" s="52" t="str">
        <f t="shared" si="3"/>
        <v/>
      </c>
      <c r="G28" s="52" t="s">
        <v>77</v>
      </c>
      <c r="H28" s="8" t="s">
        <v>244</v>
      </c>
    </row>
    <row r="29" spans="1:8" x14ac:dyDescent="0.35">
      <c r="A29" s="9" t="s">
        <v>214</v>
      </c>
      <c r="B29" s="8" t="s">
        <v>85</v>
      </c>
      <c r="C29" s="52">
        <v>5</v>
      </c>
      <c r="D29" s="10" t="s">
        <v>51</v>
      </c>
      <c r="E29" s="52" t="str">
        <f t="shared" si="2"/>
        <v/>
      </c>
      <c r="F29" s="52" t="str">
        <f t="shared" si="3"/>
        <v/>
      </c>
      <c r="G29" s="52" t="s">
        <v>77</v>
      </c>
      <c r="H29" s="8" t="s">
        <v>25</v>
      </c>
    </row>
    <row r="30" spans="1:8" x14ac:dyDescent="0.35">
      <c r="A30" s="9" t="s">
        <v>215</v>
      </c>
      <c r="B30" s="33" t="s">
        <v>86</v>
      </c>
      <c r="C30" s="52">
        <v>5</v>
      </c>
      <c r="D30" s="10" t="s">
        <v>51</v>
      </c>
      <c r="E30" s="52" t="str">
        <f t="shared" si="2"/>
        <v/>
      </c>
      <c r="F30" s="52" t="str">
        <f t="shared" si="3"/>
        <v/>
      </c>
      <c r="G30" s="52" t="s">
        <v>77</v>
      </c>
      <c r="H30" s="33" t="s">
        <v>26</v>
      </c>
    </row>
    <row r="31" spans="1:8" ht="15" thickBot="1" x14ac:dyDescent="0.4">
      <c r="A31" s="9" t="s">
        <v>216</v>
      </c>
      <c r="B31" s="33" t="s">
        <v>87</v>
      </c>
      <c r="C31" s="54">
        <v>5</v>
      </c>
      <c r="D31" s="10" t="s">
        <v>51</v>
      </c>
      <c r="E31" s="52" t="str">
        <f t="shared" si="2"/>
        <v/>
      </c>
      <c r="F31" s="52" t="str">
        <f t="shared" si="3"/>
        <v/>
      </c>
      <c r="G31" s="52" t="s">
        <v>77</v>
      </c>
      <c r="H31" s="33" t="s">
        <v>25</v>
      </c>
    </row>
    <row r="32" spans="1:8" ht="14.5" customHeight="1" x14ac:dyDescent="0.35">
      <c r="A32" s="34" t="s">
        <v>23</v>
      </c>
      <c r="B32" s="35" t="s">
        <v>24</v>
      </c>
      <c r="C32" s="58">
        <v>5</v>
      </c>
      <c r="D32" s="55" t="s">
        <v>51</v>
      </c>
      <c r="E32" s="61" t="str">
        <f t="shared" ref="E32:E34" si="4">IF(D32="Earned",C32,"")</f>
        <v/>
      </c>
      <c r="F32" s="55" t="str">
        <f t="shared" ref="F32:F34" si="5">IF(D32="Planned",C32, "")</f>
        <v/>
      </c>
      <c r="G32" s="70"/>
      <c r="H32" s="36" t="s">
        <v>25</v>
      </c>
    </row>
    <row r="33" spans="1:8" x14ac:dyDescent="0.35">
      <c r="A33" s="37" t="s">
        <v>23</v>
      </c>
      <c r="B33" s="24" t="s">
        <v>24</v>
      </c>
      <c r="C33" s="59">
        <v>5</v>
      </c>
      <c r="D33" s="53" t="s">
        <v>51</v>
      </c>
      <c r="E33" s="62" t="str">
        <f t="shared" si="4"/>
        <v/>
      </c>
      <c r="F33" s="53" t="str">
        <f t="shared" si="5"/>
        <v/>
      </c>
      <c r="G33" s="71"/>
      <c r="H33" s="38" t="s">
        <v>36</v>
      </c>
    </row>
    <row r="34" spans="1:8" ht="15" thickBot="1" x14ac:dyDescent="0.4">
      <c r="A34" s="39" t="s">
        <v>23</v>
      </c>
      <c r="B34" s="40" t="s">
        <v>24</v>
      </c>
      <c r="C34" s="60">
        <v>5</v>
      </c>
      <c r="D34" s="56" t="s">
        <v>51</v>
      </c>
      <c r="E34" s="63" t="str">
        <f t="shared" si="4"/>
        <v/>
      </c>
      <c r="F34" s="56" t="str">
        <f t="shared" si="5"/>
        <v/>
      </c>
      <c r="G34" s="72"/>
      <c r="H34" s="41" t="s">
        <v>26</v>
      </c>
    </row>
    <row r="37" spans="1:8" ht="18.5" x14ac:dyDescent="0.45">
      <c r="B37" s="14" t="s">
        <v>75</v>
      </c>
      <c r="C37" s="14"/>
      <c r="D37" s="14"/>
      <c r="H37" s="15" t="s">
        <v>53</v>
      </c>
    </row>
    <row r="38" spans="1:8" ht="29" x14ac:dyDescent="0.35">
      <c r="A38" s="11" t="s">
        <v>3</v>
      </c>
      <c r="B38" s="12" t="s">
        <v>4</v>
      </c>
      <c r="C38" s="12"/>
      <c r="D38" s="12"/>
      <c r="E38" s="11" t="s">
        <v>2</v>
      </c>
      <c r="F38" s="11" t="s">
        <v>18</v>
      </c>
      <c r="G38" s="11" t="s">
        <v>81</v>
      </c>
      <c r="H38" s="11" t="s">
        <v>5</v>
      </c>
    </row>
    <row r="39" spans="1:8" x14ac:dyDescent="0.35">
      <c r="A39" s="9" t="s">
        <v>217</v>
      </c>
      <c r="B39" s="8" t="s">
        <v>55</v>
      </c>
      <c r="C39" s="57">
        <v>5</v>
      </c>
      <c r="D39" s="10" t="s">
        <v>51</v>
      </c>
      <c r="E39" s="52" t="str">
        <f>IF(D39="Earned",C39,"")</f>
        <v/>
      </c>
      <c r="F39" s="52" t="str">
        <f>IF(D39="Planned",C39,"")</f>
        <v/>
      </c>
      <c r="G39" s="52" t="s">
        <v>76</v>
      </c>
      <c r="H39" s="8" t="s">
        <v>148</v>
      </c>
    </row>
    <row r="40" spans="1:8" x14ac:dyDescent="0.35">
      <c r="A40" s="83" t="str">
        <f>IF(B40="Please select:", "CTMS-MET-XX",IF(B40="Applied Statistics with SPSS", "CTMS-MET-02",IF(B40="Applied Statistics with R","CTMS-MET-03",)))</f>
        <v>CTMS-MET-XX</v>
      </c>
      <c r="B40" s="66" t="s">
        <v>51</v>
      </c>
      <c r="C40" s="67">
        <v>5</v>
      </c>
      <c r="D40" s="68" t="s">
        <v>51</v>
      </c>
      <c r="E40" s="67" t="str">
        <f>IF(D40="Earned",C40,"")</f>
        <v/>
      </c>
      <c r="F40" s="67" t="str">
        <f>IF(D40="Planned",C40,"")</f>
        <v/>
      </c>
      <c r="G40" s="67" t="s">
        <v>77</v>
      </c>
      <c r="H40" s="67" t="s">
        <v>149</v>
      </c>
    </row>
    <row r="41" spans="1:8" x14ac:dyDescent="0.35">
      <c r="A41" s="9" t="s">
        <v>218</v>
      </c>
      <c r="B41" s="8" t="s">
        <v>54</v>
      </c>
      <c r="C41" s="57">
        <v>5</v>
      </c>
      <c r="D41" s="10" t="s">
        <v>51</v>
      </c>
      <c r="E41" s="52" t="str">
        <f>IF(D41="Earned",C41,"")</f>
        <v/>
      </c>
      <c r="F41" s="52" t="str">
        <f>IF(D41="Planned",C41,"")</f>
        <v/>
      </c>
      <c r="G41" s="52" t="s">
        <v>76</v>
      </c>
      <c r="H41" s="52" t="s">
        <v>25</v>
      </c>
    </row>
    <row r="42" spans="1:8" x14ac:dyDescent="0.35">
      <c r="A42" s="9" t="s">
        <v>219</v>
      </c>
      <c r="B42" s="8" t="s">
        <v>56</v>
      </c>
      <c r="C42" s="57">
        <v>5</v>
      </c>
      <c r="D42" s="10" t="s">
        <v>51</v>
      </c>
      <c r="E42" s="52" t="str">
        <f>IF(D42="Earned",C42,"")</f>
        <v/>
      </c>
      <c r="F42" s="52" t="str">
        <f>IF(D42="Planned",C42,"")</f>
        <v/>
      </c>
      <c r="G42" s="52" t="s">
        <v>76</v>
      </c>
      <c r="H42" s="8" t="s">
        <v>26</v>
      </c>
    </row>
    <row r="45" spans="1:8" ht="18.5" x14ac:dyDescent="0.45">
      <c r="B45" s="14" t="s">
        <v>143</v>
      </c>
      <c r="H45" s="15" t="s">
        <v>144</v>
      </c>
    </row>
    <row r="46" spans="1:8" ht="29" x14ac:dyDescent="0.35">
      <c r="A46" s="11" t="s">
        <v>3</v>
      </c>
      <c r="B46" s="12" t="s">
        <v>4</v>
      </c>
      <c r="C46" s="12"/>
      <c r="D46" s="12"/>
      <c r="E46" s="11" t="s">
        <v>2</v>
      </c>
      <c r="F46" s="11" t="s">
        <v>18</v>
      </c>
      <c r="G46" s="11" t="s">
        <v>81</v>
      </c>
      <c r="H46" s="11" t="s">
        <v>5</v>
      </c>
    </row>
    <row r="47" spans="1:8" x14ac:dyDescent="0.35">
      <c r="A47" s="93" t="str">
        <f>IF(B47="Please select:","CTLA-GER-XX/ CTHU-HUM-XXX",IF(B47="German A1.1-C1","CTLA-GER-XX",IF(B47="Introduction to Philosophical Ethics","CTHU-HUM-001",IF(B47="Introduction to the Philosophy of Science","CTHU-HUM-002",IF(B47="Introduction to Visual Culture","CTHU-HUM-003")))))</f>
        <v>CTLA-GER-XX/ CTHU-HUM-XXX</v>
      </c>
      <c r="B47" s="66" t="s">
        <v>51</v>
      </c>
      <c r="C47" s="67">
        <v>2.5</v>
      </c>
      <c r="D47" s="68" t="s">
        <v>51</v>
      </c>
      <c r="E47" s="67" t="str">
        <f>IF(D47="Earned",C47,"")</f>
        <v/>
      </c>
      <c r="F47" s="67" t="str">
        <f>IF(D47="Planned",C47,"")</f>
        <v/>
      </c>
      <c r="G47" s="67" t="s">
        <v>77</v>
      </c>
      <c r="H47" s="69" t="s">
        <v>148</v>
      </c>
    </row>
    <row r="48" spans="1:8" x14ac:dyDescent="0.35">
      <c r="A48" s="93" t="str">
        <f>IF(B48="Please select:","CTLA-GER-XX/ CTHU-HUM-XXX",IF(B48="German A1.1-C1","CTLA-GER-XX",IF(B48="Introduction to Philosophical Ethics","CTHU-HUM-001",IF(B48="Introduction to the Philosophy of Science","CTHU-HUM-002",IF(B48="Introduction to Visual Culture","CTHU-HUM-003")))))</f>
        <v>CTLA-GER-XX/ CTHU-HUM-XXX</v>
      </c>
      <c r="B48" s="66" t="s">
        <v>51</v>
      </c>
      <c r="C48" s="67">
        <v>2.5</v>
      </c>
      <c r="D48" s="68" t="s">
        <v>51</v>
      </c>
      <c r="E48" s="67" t="str">
        <f t="shared" ref="E48" si="6">IF(D48="Earned",C48,"")</f>
        <v/>
      </c>
      <c r="F48" s="67" t="str">
        <f t="shared" ref="F48" si="7">IF(D48="Planned",C48,"")</f>
        <v/>
      </c>
      <c r="G48" s="67" t="s">
        <v>77</v>
      </c>
      <c r="H48" s="69" t="s">
        <v>149</v>
      </c>
    </row>
    <row r="50" spans="1:8" ht="18.5" x14ac:dyDescent="0.45">
      <c r="B50" s="14" t="s">
        <v>141</v>
      </c>
      <c r="H50" s="15" t="s">
        <v>142</v>
      </c>
    </row>
    <row r="51" spans="1:8" ht="29" x14ac:dyDescent="0.35">
      <c r="A51" s="11" t="s">
        <v>3</v>
      </c>
      <c r="B51" s="12" t="s">
        <v>4</v>
      </c>
      <c r="C51" s="12"/>
      <c r="D51" s="12"/>
      <c r="E51" s="11" t="s">
        <v>2</v>
      </c>
      <c r="F51" s="11" t="s">
        <v>18</v>
      </c>
      <c r="G51" s="11" t="s">
        <v>81</v>
      </c>
      <c r="H51" s="11" t="s">
        <v>5</v>
      </c>
    </row>
    <row r="52" spans="1:8" x14ac:dyDescent="0.35">
      <c r="A52" s="9" t="s">
        <v>187</v>
      </c>
      <c r="B52" s="9" t="s">
        <v>78</v>
      </c>
      <c r="C52" s="52">
        <v>2.5</v>
      </c>
      <c r="D52" s="10" t="s">
        <v>51</v>
      </c>
      <c r="E52" s="52" t="str">
        <f t="shared" ref="E52:E56" si="8">IF(D52="Earned",C52,"")</f>
        <v/>
      </c>
      <c r="F52" s="52" t="str">
        <f t="shared" ref="F52:F56" si="9">IF(D52="Planned",C52,"")</f>
        <v/>
      </c>
      <c r="G52" s="52" t="s">
        <v>76</v>
      </c>
      <c r="H52" s="8" t="s">
        <v>25</v>
      </c>
    </row>
    <row r="53" spans="1:8" x14ac:dyDescent="0.35">
      <c r="A53" s="9" t="s">
        <v>188</v>
      </c>
      <c r="B53" s="9" t="s">
        <v>79</v>
      </c>
      <c r="C53" s="52">
        <v>2.5</v>
      </c>
      <c r="D53" s="10" t="s">
        <v>51</v>
      </c>
      <c r="E53" s="52" t="str">
        <f t="shared" si="8"/>
        <v/>
      </c>
      <c r="F53" s="52" t="str">
        <f t="shared" si="9"/>
        <v/>
      </c>
      <c r="G53" s="52" t="s">
        <v>76</v>
      </c>
      <c r="H53" s="8" t="s">
        <v>26</v>
      </c>
    </row>
    <row r="54" spans="1:8" ht="29" x14ac:dyDescent="0.35">
      <c r="A54" s="9" t="s">
        <v>189</v>
      </c>
      <c r="B54" s="8" t="s">
        <v>242</v>
      </c>
      <c r="C54" s="52">
        <v>5</v>
      </c>
      <c r="D54" s="10" t="s">
        <v>51</v>
      </c>
      <c r="E54" s="52" t="str">
        <f t="shared" si="8"/>
        <v/>
      </c>
      <c r="F54" s="52" t="str">
        <f t="shared" si="9"/>
        <v/>
      </c>
      <c r="G54" s="52" t="s">
        <v>76</v>
      </c>
      <c r="H54" s="8" t="s">
        <v>241</v>
      </c>
    </row>
    <row r="55" spans="1:8" ht="29" x14ac:dyDescent="0.35">
      <c r="A55" s="66" t="s">
        <v>190</v>
      </c>
      <c r="B55" s="69" t="s">
        <v>80</v>
      </c>
      <c r="C55" s="67">
        <v>5</v>
      </c>
      <c r="D55" s="68" t="s">
        <v>51</v>
      </c>
      <c r="E55" s="67" t="str">
        <f t="shared" si="8"/>
        <v/>
      </c>
      <c r="F55" s="67" t="str">
        <f t="shared" si="9"/>
        <v/>
      </c>
      <c r="G55" s="67" t="s">
        <v>77</v>
      </c>
      <c r="H55" s="69" t="s">
        <v>25</v>
      </c>
    </row>
    <row r="56" spans="1:8" ht="29" x14ac:dyDescent="0.35">
      <c r="A56" s="66" t="s">
        <v>191</v>
      </c>
      <c r="B56" s="69" t="s">
        <v>243</v>
      </c>
      <c r="C56" s="67">
        <v>5</v>
      </c>
      <c r="D56" s="68" t="s">
        <v>51</v>
      </c>
      <c r="E56" s="67" t="str">
        <f t="shared" si="8"/>
        <v/>
      </c>
      <c r="F56" s="67" t="str">
        <f t="shared" si="9"/>
        <v/>
      </c>
      <c r="G56" s="67" t="s">
        <v>77</v>
      </c>
      <c r="H56" s="69" t="s">
        <v>248</v>
      </c>
    </row>
    <row r="58" spans="1:8" ht="18.5" x14ac:dyDescent="0.45">
      <c r="B58" s="14" t="s">
        <v>8</v>
      </c>
      <c r="C58" s="14"/>
      <c r="D58" s="14"/>
      <c r="H58" s="15" t="s">
        <v>13</v>
      </c>
    </row>
    <row r="59" spans="1:8" ht="29" x14ac:dyDescent="0.35">
      <c r="A59" s="11" t="s">
        <v>3</v>
      </c>
      <c r="B59" s="12" t="s">
        <v>4</v>
      </c>
      <c r="C59" s="12"/>
      <c r="D59" s="12"/>
      <c r="E59" s="11" t="s">
        <v>2</v>
      </c>
      <c r="F59" s="11" t="s">
        <v>18</v>
      </c>
      <c r="G59" s="11" t="s">
        <v>81</v>
      </c>
      <c r="H59" s="11" t="s">
        <v>5</v>
      </c>
    </row>
    <row r="60" spans="1:8" x14ac:dyDescent="0.35">
      <c r="A60" s="9" t="s">
        <v>9</v>
      </c>
      <c r="B60" s="8" t="s">
        <v>8</v>
      </c>
      <c r="C60" s="52">
        <v>15</v>
      </c>
      <c r="D60" s="8" t="s">
        <v>51</v>
      </c>
      <c r="E60" s="52" t="str">
        <f>IF(D60="Earned",C60,"")</f>
        <v/>
      </c>
      <c r="F60" s="52" t="str">
        <f>IF(D60="Planned",C60,"")</f>
        <v/>
      </c>
      <c r="G60" s="8" t="s">
        <v>76</v>
      </c>
      <c r="H60" s="8" t="s">
        <v>26</v>
      </c>
    </row>
    <row r="61" spans="1:8" x14ac:dyDescent="0.35">
      <c r="A61" s="9" t="s">
        <v>224</v>
      </c>
      <c r="B61" s="8" t="s">
        <v>225</v>
      </c>
      <c r="C61" s="52">
        <v>0</v>
      </c>
      <c r="D61" s="8" t="s">
        <v>51</v>
      </c>
      <c r="E61" s="52" t="str">
        <f t="shared" ref="E61:E66" si="10">IF(D61="Earned",C61,"")</f>
        <v/>
      </c>
      <c r="F61" s="52" t="str">
        <f t="shared" ref="F61:F66" si="11">IF(D61="Planned",C61,"")</f>
        <v/>
      </c>
      <c r="G61" s="8" t="s">
        <v>76</v>
      </c>
      <c r="H61" s="8" t="s">
        <v>226</v>
      </c>
    </row>
    <row r="62" spans="1:8" x14ac:dyDescent="0.35">
      <c r="A62" s="9" t="s">
        <v>227</v>
      </c>
      <c r="B62" s="8" t="s">
        <v>228</v>
      </c>
      <c r="C62" s="52">
        <v>0</v>
      </c>
      <c r="D62" s="8" t="s">
        <v>51</v>
      </c>
      <c r="E62" s="52" t="str">
        <f t="shared" si="10"/>
        <v/>
      </c>
      <c r="F62" s="52" t="str">
        <f t="shared" si="11"/>
        <v/>
      </c>
      <c r="G62" s="8" t="s">
        <v>76</v>
      </c>
      <c r="H62" s="8" t="s">
        <v>229</v>
      </c>
    </row>
    <row r="63" spans="1:8" x14ac:dyDescent="0.35">
      <c r="A63" s="9" t="s">
        <v>230</v>
      </c>
      <c r="B63" s="8" t="s">
        <v>231</v>
      </c>
      <c r="C63" s="52">
        <v>0</v>
      </c>
      <c r="D63" s="8" t="s">
        <v>51</v>
      </c>
      <c r="E63" s="52" t="str">
        <f t="shared" si="10"/>
        <v/>
      </c>
      <c r="F63" s="52" t="str">
        <f t="shared" si="11"/>
        <v/>
      </c>
      <c r="G63" s="8" t="s">
        <v>76</v>
      </c>
      <c r="H63" s="8" t="s">
        <v>232</v>
      </c>
    </row>
    <row r="64" spans="1:8" x14ac:dyDescent="0.35">
      <c r="A64" s="9" t="s">
        <v>233</v>
      </c>
      <c r="B64" s="8" t="s">
        <v>234</v>
      </c>
      <c r="C64" s="52">
        <v>0</v>
      </c>
      <c r="D64" s="8" t="s">
        <v>51</v>
      </c>
      <c r="E64" s="52" t="str">
        <f t="shared" si="10"/>
        <v/>
      </c>
      <c r="F64" s="52" t="str">
        <f t="shared" si="11"/>
        <v/>
      </c>
      <c r="G64" s="8" t="s">
        <v>76</v>
      </c>
      <c r="H64" s="8" t="s">
        <v>235</v>
      </c>
    </row>
    <row r="65" spans="1:8" x14ac:dyDescent="0.35">
      <c r="A65" s="9" t="s">
        <v>236</v>
      </c>
      <c r="B65" s="8" t="s">
        <v>237</v>
      </c>
      <c r="C65" s="52">
        <v>0</v>
      </c>
      <c r="D65" s="8" t="s">
        <v>51</v>
      </c>
      <c r="E65" s="52" t="str">
        <f t="shared" si="10"/>
        <v/>
      </c>
      <c r="F65" s="52" t="str">
        <f t="shared" si="11"/>
        <v/>
      </c>
      <c r="G65" s="8" t="s">
        <v>77</v>
      </c>
      <c r="H65" s="8" t="s">
        <v>238</v>
      </c>
    </row>
    <row r="66" spans="1:8" x14ac:dyDescent="0.35">
      <c r="A66" s="9" t="s">
        <v>236</v>
      </c>
      <c r="B66" s="8" t="s">
        <v>239</v>
      </c>
      <c r="C66" s="52">
        <v>0</v>
      </c>
      <c r="D66" s="8" t="s">
        <v>51</v>
      </c>
      <c r="E66" s="52" t="str">
        <f t="shared" si="10"/>
        <v/>
      </c>
      <c r="F66" s="52" t="str">
        <f t="shared" si="11"/>
        <v/>
      </c>
      <c r="G66" s="8" t="s">
        <v>77</v>
      </c>
      <c r="H66" s="8" t="s">
        <v>238</v>
      </c>
    </row>
    <row r="67" spans="1:8" ht="17.25" customHeight="1" x14ac:dyDescent="0.35"/>
    <row r="68" spans="1:8" ht="15.75" customHeight="1" x14ac:dyDescent="0.45">
      <c r="B68" s="14" t="s">
        <v>10</v>
      </c>
      <c r="C68" s="14"/>
      <c r="D68" s="14"/>
      <c r="H68" s="15" t="s">
        <v>13</v>
      </c>
    </row>
    <row r="69" spans="1:8" ht="29" x14ac:dyDescent="0.35">
      <c r="A69" s="11" t="s">
        <v>3</v>
      </c>
      <c r="B69" s="12" t="s">
        <v>4</v>
      </c>
      <c r="C69" s="12"/>
      <c r="D69" s="12"/>
      <c r="E69" s="11" t="s">
        <v>2</v>
      </c>
      <c r="F69" s="11" t="s">
        <v>18</v>
      </c>
      <c r="G69" s="11" t="s">
        <v>81</v>
      </c>
      <c r="H69" s="11" t="s">
        <v>5</v>
      </c>
    </row>
    <row r="70" spans="1:8" x14ac:dyDescent="0.35">
      <c r="A70" s="9" t="s">
        <v>58</v>
      </c>
      <c r="B70" s="8" t="s">
        <v>27</v>
      </c>
      <c r="C70" s="10">
        <v>5</v>
      </c>
      <c r="D70" s="10" t="s">
        <v>51</v>
      </c>
      <c r="E70" s="52" t="str">
        <f t="shared" ref="E70:E72" si="12">IF(D70="Earned",C70,"")</f>
        <v/>
      </c>
      <c r="F70" s="57" t="str">
        <f t="shared" ref="F70:F72" si="13">IF(D70="Planned",C70,"")</f>
        <v/>
      </c>
      <c r="G70" s="57" t="s">
        <v>77</v>
      </c>
      <c r="H70" s="8" t="s">
        <v>36</v>
      </c>
    </row>
    <row r="71" spans="1:8" x14ac:dyDescent="0.35">
      <c r="A71" s="9" t="s">
        <v>58</v>
      </c>
      <c r="B71" s="8" t="s">
        <v>27</v>
      </c>
      <c r="C71" s="10">
        <v>5</v>
      </c>
      <c r="D71" s="10" t="s">
        <v>51</v>
      </c>
      <c r="E71" s="52" t="str">
        <f t="shared" si="12"/>
        <v/>
      </c>
      <c r="F71" s="57" t="str">
        <f t="shared" si="13"/>
        <v/>
      </c>
      <c r="G71" s="57" t="s">
        <v>77</v>
      </c>
      <c r="H71" s="8" t="s">
        <v>36</v>
      </c>
    </row>
    <row r="72" spans="1:8" x14ac:dyDescent="0.35">
      <c r="A72" s="9" t="s">
        <v>58</v>
      </c>
      <c r="B72" s="8" t="s">
        <v>27</v>
      </c>
      <c r="C72" s="10">
        <v>5</v>
      </c>
      <c r="D72" s="10" t="s">
        <v>51</v>
      </c>
      <c r="E72" s="52" t="str">
        <f t="shared" si="12"/>
        <v/>
      </c>
      <c r="F72" s="57" t="str">
        <f t="shared" si="13"/>
        <v/>
      </c>
      <c r="G72" s="57" t="s">
        <v>77</v>
      </c>
      <c r="H72" s="8" t="s">
        <v>36</v>
      </c>
    </row>
    <row r="74" spans="1:8" ht="18.5" x14ac:dyDescent="0.45">
      <c r="B74" s="14" t="s">
        <v>11</v>
      </c>
      <c r="C74" s="14"/>
      <c r="D74" s="14"/>
      <c r="H74" s="15" t="s">
        <v>13</v>
      </c>
    </row>
    <row r="75" spans="1:8" ht="29" x14ac:dyDescent="0.35">
      <c r="A75" s="11" t="s">
        <v>3</v>
      </c>
      <c r="B75" s="12" t="s">
        <v>4</v>
      </c>
      <c r="C75" s="12"/>
      <c r="D75" s="12"/>
      <c r="E75" s="11" t="s">
        <v>2</v>
      </c>
      <c r="F75" s="11" t="s">
        <v>18</v>
      </c>
      <c r="G75" s="11" t="s">
        <v>81</v>
      </c>
      <c r="H75" s="11" t="s">
        <v>5</v>
      </c>
    </row>
    <row r="76" spans="1:8" x14ac:dyDescent="0.35">
      <c r="A76" s="9" t="s">
        <v>59</v>
      </c>
      <c r="B76" s="8" t="s">
        <v>15</v>
      </c>
      <c r="C76" s="52">
        <v>12</v>
      </c>
      <c r="D76" s="10" t="s">
        <v>51</v>
      </c>
      <c r="E76" s="52" t="str">
        <f>IF(D76="Earned",C76,"")</f>
        <v/>
      </c>
      <c r="F76" s="52" t="str">
        <f>IF(D76="Planned",C76,"")</f>
        <v/>
      </c>
      <c r="G76" s="52" t="s">
        <v>76</v>
      </c>
      <c r="H76" s="8" t="s">
        <v>26</v>
      </c>
    </row>
    <row r="77" spans="1:8" x14ac:dyDescent="0.35">
      <c r="A77" s="9" t="s">
        <v>60</v>
      </c>
      <c r="B77" s="8" t="s">
        <v>16</v>
      </c>
      <c r="C77" s="52">
        <v>3</v>
      </c>
      <c r="D77" s="10" t="s">
        <v>51</v>
      </c>
      <c r="E77" s="52" t="str">
        <f>IF(D77="Earned",C77,"")</f>
        <v/>
      </c>
      <c r="F77" s="52" t="str">
        <f>IF(D77="Planned",C77,"")</f>
        <v/>
      </c>
      <c r="G77" s="52" t="s">
        <v>76</v>
      </c>
      <c r="H77" s="8" t="s">
        <v>26</v>
      </c>
    </row>
    <row r="81" spans="1:15" x14ac:dyDescent="0.35">
      <c r="A81" s="15" t="s">
        <v>19</v>
      </c>
      <c r="B81" s="17">
        <f>SUM(E14:E79)</f>
        <v>0</v>
      </c>
      <c r="C81" s="17"/>
      <c r="D81" s="17"/>
      <c r="E81" s="15" t="s">
        <v>20</v>
      </c>
      <c r="H81" s="17">
        <f>SUM(F14:F79)</f>
        <v>0</v>
      </c>
    </row>
    <row r="82" spans="1:15" ht="18.5" x14ac:dyDescent="0.45">
      <c r="I82" s="18" t="s">
        <v>21</v>
      </c>
      <c r="J82" s="51">
        <f>SUM(B81+H81)</f>
        <v>0</v>
      </c>
    </row>
    <row r="83" spans="1:15" ht="14.5" customHeight="1" thickBot="1" x14ac:dyDescent="0.4">
      <c r="I83" s="18"/>
      <c r="J83" s="19"/>
    </row>
    <row r="84" spans="1:15" x14ac:dyDescent="0.35">
      <c r="I84" s="20" t="s">
        <v>28</v>
      </c>
      <c r="J84" s="21">
        <f>H81/30</f>
        <v>0</v>
      </c>
      <c r="K84" s="105" t="s">
        <v>52</v>
      </c>
      <c r="L84" s="106"/>
      <c r="M84" s="106"/>
      <c r="N84" s="106"/>
      <c r="O84" s="107"/>
    </row>
    <row r="85" spans="1:15" x14ac:dyDescent="0.35">
      <c r="I85" s="18"/>
      <c r="J85" s="19"/>
      <c r="K85" s="111"/>
      <c r="L85" s="112"/>
      <c r="M85" s="112"/>
      <c r="N85" s="112"/>
      <c r="O85" s="113"/>
    </row>
    <row r="86" spans="1:15" ht="18.5" x14ac:dyDescent="0.45">
      <c r="B86" s="14" t="s">
        <v>35</v>
      </c>
      <c r="C86" s="14"/>
      <c r="D86" s="14"/>
      <c r="E86" s="22" t="s">
        <v>14</v>
      </c>
      <c r="F86" s="16"/>
      <c r="G86" s="16"/>
      <c r="K86" s="111"/>
      <c r="L86" s="112"/>
      <c r="M86" s="112"/>
      <c r="N86" s="112"/>
      <c r="O86" s="113"/>
    </row>
    <row r="87" spans="1:15" ht="29" x14ac:dyDescent="0.35">
      <c r="A87" s="11" t="s">
        <v>3</v>
      </c>
      <c r="B87" s="12" t="s">
        <v>4</v>
      </c>
      <c r="C87" s="12"/>
      <c r="D87" s="12"/>
      <c r="E87" s="11" t="s">
        <v>2</v>
      </c>
      <c r="F87" s="11" t="s">
        <v>18</v>
      </c>
      <c r="G87" s="11"/>
      <c r="H87" s="11" t="s">
        <v>5</v>
      </c>
      <c r="K87" s="111"/>
      <c r="L87" s="112"/>
      <c r="M87" s="112"/>
      <c r="N87" s="112"/>
      <c r="O87" s="113"/>
    </row>
    <row r="88" spans="1:15" x14ac:dyDescent="0.35">
      <c r="A88" s="9"/>
      <c r="B88" s="8"/>
      <c r="C88" s="8"/>
      <c r="D88" s="8"/>
      <c r="E88" s="10"/>
      <c r="F88" s="10"/>
      <c r="G88" s="10"/>
      <c r="H88" s="8"/>
      <c r="K88" s="111"/>
      <c r="L88" s="112"/>
      <c r="M88" s="112"/>
      <c r="N88" s="112"/>
      <c r="O88" s="113"/>
    </row>
    <row r="89" spans="1:15" ht="15" thickBot="1" x14ac:dyDescent="0.4">
      <c r="A89" s="9"/>
      <c r="B89" s="8"/>
      <c r="C89" s="8"/>
      <c r="D89" s="8"/>
      <c r="E89" s="10"/>
      <c r="F89" s="10"/>
      <c r="G89" s="10"/>
      <c r="H89" s="8"/>
      <c r="K89" s="108"/>
      <c r="L89" s="109"/>
      <c r="M89" s="109"/>
      <c r="N89" s="109"/>
      <c r="O89" s="110"/>
    </row>
    <row r="90" spans="1:15" ht="14.5" customHeight="1" thickBot="1" x14ac:dyDescent="0.4">
      <c r="A90" s="9"/>
      <c r="B90" s="8"/>
      <c r="C90" s="8"/>
      <c r="D90" s="8"/>
      <c r="E90" s="10"/>
      <c r="F90" s="10"/>
      <c r="G90" s="10"/>
      <c r="H90" s="8"/>
    </row>
    <row r="91" spans="1:15" x14ac:dyDescent="0.35">
      <c r="A91" s="9"/>
      <c r="B91" s="8"/>
      <c r="C91" s="8"/>
      <c r="D91" s="8"/>
      <c r="E91" s="10"/>
      <c r="F91" s="10"/>
      <c r="G91" s="10"/>
      <c r="H91" s="8"/>
      <c r="K91" s="105" t="s">
        <v>240</v>
      </c>
      <c r="L91" s="106"/>
      <c r="M91" s="106"/>
      <c r="N91" s="106"/>
      <c r="O91" s="107"/>
    </row>
    <row r="92" spans="1:15" ht="15" thickBot="1" x14ac:dyDescent="0.4">
      <c r="A92" s="9"/>
      <c r="B92" s="8"/>
      <c r="C92" s="8"/>
      <c r="D92" s="8"/>
      <c r="E92" s="10"/>
      <c r="F92" s="10"/>
      <c r="G92" s="10"/>
      <c r="H92" s="8"/>
      <c r="K92" s="108"/>
      <c r="L92" s="109"/>
      <c r="M92" s="109"/>
      <c r="N92" s="109"/>
      <c r="O92" s="110"/>
    </row>
    <row r="93" spans="1:15" x14ac:dyDescent="0.35">
      <c r="A93" s="9"/>
      <c r="B93" s="8"/>
      <c r="C93" s="8"/>
      <c r="D93" s="8"/>
      <c r="E93" s="10"/>
      <c r="F93" s="10"/>
      <c r="G93" s="10"/>
      <c r="H93" s="8"/>
    </row>
    <row r="94" spans="1:15" x14ac:dyDescent="0.35">
      <c r="A94" s="9"/>
      <c r="B94" s="8"/>
      <c r="C94" s="8"/>
      <c r="D94" s="8"/>
      <c r="E94" s="10"/>
      <c r="F94" s="10"/>
      <c r="G94" s="10"/>
      <c r="H94" s="8"/>
    </row>
    <row r="95" spans="1:15" x14ac:dyDescent="0.35">
      <c r="A95" s="9"/>
      <c r="B95" s="8"/>
      <c r="C95" s="8"/>
      <c r="D95" s="8"/>
      <c r="E95" s="10"/>
      <c r="F95" s="10"/>
      <c r="G95" s="10"/>
      <c r="H95" s="8"/>
    </row>
    <row r="96" spans="1:15" x14ac:dyDescent="0.35">
      <c r="A96" s="9"/>
      <c r="B96" s="8"/>
      <c r="C96" s="8"/>
      <c r="D96" s="8"/>
      <c r="E96" s="10"/>
      <c r="F96" s="10"/>
      <c r="G96" s="10"/>
      <c r="H96" s="8"/>
    </row>
  </sheetData>
  <sortState xmlns:xlrd2="http://schemas.microsoft.com/office/spreadsheetml/2017/richdata2" ref="A14:H19">
    <sortCondition descending="1" ref="H14"/>
  </sortState>
  <mergeCells count="10">
    <mergeCell ref="B1:D1"/>
    <mergeCell ref="K91:O92"/>
    <mergeCell ref="K84:O89"/>
    <mergeCell ref="H2:I2"/>
    <mergeCell ref="A9:J10"/>
    <mergeCell ref="A6:J6"/>
    <mergeCell ref="A7:J7"/>
    <mergeCell ref="A8:J8"/>
    <mergeCell ref="A5:J5"/>
    <mergeCell ref="B2:D2"/>
  </mergeCells>
  <conditionalFormatting sqref="J82">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8">
    <dataValidation type="list" allowBlank="1" showInputMessage="1" showErrorMessage="1" sqref="D42 D39:D40"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60:D66 D76:D77 D52:D56 D47:D50" xr:uid="{CE997C16-9A75-4DD0-96B5-A4D1A45CC38E}">
      <formula1>"Please select:, Earned, Planned,"</formula1>
    </dataValidation>
    <dataValidation type="list" allowBlank="1" showInputMessage="1" showErrorMessage="1" sqref="D41 D23:D34 D70:D72" xr:uid="{43FD0227-5D11-42B7-A318-6A0D6EB9A9F1}">
      <formula1>"Please select:, Earned, Planned, N/A,"</formula1>
    </dataValidation>
    <dataValidation allowBlank="1" showErrorMessage="1" sqref="A16:A19" xr:uid="{C46C4126-A253-4511-97E6-CFBE0D7BF668}"/>
    <dataValidation type="list" allowBlank="1" showInputMessage="1" showErrorMessage="1" sqref="B40" xr:uid="{5B0A2FC9-F2C6-4B53-8389-BB6E650E7059}">
      <formula1>"Please select:, Applied Statistics with SPSS, Applied Statistics with R,"</formula1>
    </dataValidation>
    <dataValidation type="list" allowBlank="1" showInputMessage="1" showErrorMessage="1" sqref="B48" xr:uid="{007578F0-1A08-4F62-A05B-151BBF09012E}">
      <formula1>"Please select:, German A1.1-C1,  Introduction to Philosophical Ethics,  Introduction to Visual Culture,"</formula1>
    </dataValidation>
    <dataValidation type="list" allowBlank="1" showInputMessage="1" showErrorMessage="1" sqref="B47" xr:uid="{E631EAEB-1E59-4B3C-AB61-2071F6ED8F5B}">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B9A3C1-18DF-4F5C-B6AA-A5DBBBD84EEA}">
          <x14:formula1>
            <xm:f>Lists!$B$2:$B$20</xm:f>
          </x14:formula1>
          <xm:sqref>B16:B17</xm:sqref>
        </x14:dataValidation>
        <x14:dataValidation type="list" allowBlank="1" showInputMessage="1" showErrorMessage="1" xr:uid="{8A4A0A60-F98D-47D5-99F3-0A36B2D74372}">
          <x14:formula1>
            <xm:f>Lists!$D$2:$D$20</xm:f>
          </x14:formula1>
          <xm:sqref>B18:B19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9539-1438-42C5-8721-BB47E9040FE6}">
  <dimension ref="A1:J23"/>
  <sheetViews>
    <sheetView topLeftCell="A12" workbookViewId="0">
      <selection activeCell="A16" sqref="A16:B16"/>
    </sheetView>
  </sheetViews>
  <sheetFormatPr defaultRowHeight="14.5" x14ac:dyDescent="0.35"/>
  <cols>
    <col min="2" max="2" width="42.1796875" customWidth="1"/>
    <col min="4" max="4" width="40.7265625" customWidth="1"/>
  </cols>
  <sheetData>
    <row r="1" spans="1:10" x14ac:dyDescent="0.35">
      <c r="A1" t="s">
        <v>88</v>
      </c>
      <c r="B1" t="s">
        <v>89</v>
      </c>
      <c r="C1" t="s">
        <v>140</v>
      </c>
      <c r="D1" t="s">
        <v>113</v>
      </c>
      <c r="F1" t="s">
        <v>256</v>
      </c>
      <c r="H1" t="s">
        <v>262</v>
      </c>
      <c r="J1" t="s">
        <v>263</v>
      </c>
    </row>
    <row r="2" spans="1:10" x14ac:dyDescent="0.35">
      <c r="A2" t="s">
        <v>22</v>
      </c>
      <c r="B2" t="s">
        <v>51</v>
      </c>
      <c r="C2" t="s">
        <v>22</v>
      </c>
      <c r="D2" t="s">
        <v>51</v>
      </c>
      <c r="F2" t="s">
        <v>166</v>
      </c>
      <c r="H2" t="s">
        <v>162</v>
      </c>
      <c r="J2" t="s">
        <v>162</v>
      </c>
    </row>
    <row r="3" spans="1:10" x14ac:dyDescent="0.35">
      <c r="A3" t="s">
        <v>90</v>
      </c>
      <c r="B3" t="s">
        <v>102</v>
      </c>
      <c r="C3" t="s">
        <v>114</v>
      </c>
      <c r="D3" t="s">
        <v>127</v>
      </c>
      <c r="F3" t="s">
        <v>170</v>
      </c>
      <c r="H3" t="s">
        <v>166</v>
      </c>
      <c r="J3" t="s">
        <v>166</v>
      </c>
    </row>
    <row r="4" spans="1:10" x14ac:dyDescent="0.35">
      <c r="A4" t="s">
        <v>91</v>
      </c>
      <c r="B4" t="s">
        <v>103</v>
      </c>
      <c r="C4" t="s">
        <v>115</v>
      </c>
      <c r="D4" t="s">
        <v>128</v>
      </c>
      <c r="F4" t="s">
        <v>260</v>
      </c>
      <c r="H4" t="s">
        <v>170</v>
      </c>
      <c r="J4" t="s">
        <v>170</v>
      </c>
    </row>
    <row r="5" spans="1:10" x14ac:dyDescent="0.35">
      <c r="A5" t="s">
        <v>92</v>
      </c>
      <c r="B5" t="s">
        <v>104</v>
      </c>
      <c r="C5" t="s">
        <v>116</v>
      </c>
      <c r="D5" t="s">
        <v>129</v>
      </c>
      <c r="F5" t="s">
        <v>173</v>
      </c>
      <c r="H5" t="s">
        <v>260</v>
      </c>
      <c r="J5" t="s">
        <v>260</v>
      </c>
    </row>
    <row r="6" spans="1:10" x14ac:dyDescent="0.35">
      <c r="A6" t="s">
        <v>93</v>
      </c>
      <c r="B6" t="s">
        <v>105</v>
      </c>
      <c r="C6" t="s">
        <v>117</v>
      </c>
      <c r="D6" t="s">
        <v>130</v>
      </c>
      <c r="F6" t="s">
        <v>199</v>
      </c>
      <c r="H6" t="s">
        <v>257</v>
      </c>
      <c r="J6" t="s">
        <v>257</v>
      </c>
    </row>
    <row r="7" spans="1:10" x14ac:dyDescent="0.35">
      <c r="A7" t="s">
        <v>94</v>
      </c>
      <c r="B7" t="s">
        <v>106</v>
      </c>
      <c r="C7" t="s">
        <v>118</v>
      </c>
      <c r="D7" t="s">
        <v>131</v>
      </c>
      <c r="F7" t="s">
        <v>181</v>
      </c>
      <c r="H7" t="s">
        <v>173</v>
      </c>
      <c r="J7" t="s">
        <v>173</v>
      </c>
    </row>
    <row r="8" spans="1:10" x14ac:dyDescent="0.35">
      <c r="A8" t="s">
        <v>95</v>
      </c>
      <c r="B8" t="s">
        <v>107</v>
      </c>
      <c r="C8" t="s">
        <v>119</v>
      </c>
      <c r="D8" t="s">
        <v>132</v>
      </c>
      <c r="F8" t="s">
        <v>155</v>
      </c>
      <c r="H8" t="s">
        <v>181</v>
      </c>
      <c r="J8" t="s">
        <v>181</v>
      </c>
    </row>
    <row r="9" spans="1:10" x14ac:dyDescent="0.35">
      <c r="A9" t="s">
        <v>96</v>
      </c>
      <c r="B9" t="s">
        <v>108</v>
      </c>
      <c r="C9" t="s">
        <v>120</v>
      </c>
      <c r="D9" t="s">
        <v>133</v>
      </c>
      <c r="F9" t="s">
        <v>259</v>
      </c>
      <c r="H9" t="s">
        <v>258</v>
      </c>
      <c r="J9" t="s">
        <v>258</v>
      </c>
    </row>
    <row r="10" spans="1:10" x14ac:dyDescent="0.35">
      <c r="A10" t="s">
        <v>254</v>
      </c>
      <c r="B10" t="s">
        <v>255</v>
      </c>
      <c r="C10" t="s">
        <v>249</v>
      </c>
      <c r="D10" t="s">
        <v>250</v>
      </c>
      <c r="F10" t="s">
        <v>196</v>
      </c>
      <c r="H10" t="s">
        <v>259</v>
      </c>
      <c r="J10" t="s">
        <v>259</v>
      </c>
    </row>
    <row r="11" spans="1:10" x14ac:dyDescent="0.35">
      <c r="A11" t="s">
        <v>97</v>
      </c>
      <c r="B11" t="s">
        <v>109</v>
      </c>
      <c r="C11" t="s">
        <v>121</v>
      </c>
      <c r="D11" t="s">
        <v>134</v>
      </c>
      <c r="F11" t="s">
        <v>261</v>
      </c>
      <c r="H11" t="s">
        <v>196</v>
      </c>
      <c r="J11" t="s">
        <v>196</v>
      </c>
    </row>
    <row r="12" spans="1:10" x14ac:dyDescent="0.35">
      <c r="A12" t="s">
        <v>98</v>
      </c>
      <c r="B12" t="s">
        <v>110</v>
      </c>
      <c r="C12" t="s">
        <v>251</v>
      </c>
      <c r="D12" t="s">
        <v>252</v>
      </c>
      <c r="F12" t="s">
        <v>184</v>
      </c>
    </row>
    <row r="13" spans="1:10" x14ac:dyDescent="0.35">
      <c r="A13" t="s">
        <v>99</v>
      </c>
      <c r="B13" t="s">
        <v>271</v>
      </c>
      <c r="C13" t="s">
        <v>122</v>
      </c>
      <c r="D13" t="s">
        <v>136</v>
      </c>
      <c r="F13" t="s">
        <v>281</v>
      </c>
    </row>
    <row r="14" spans="1:10" x14ac:dyDescent="0.35">
      <c r="A14" t="s">
        <v>100</v>
      </c>
      <c r="B14" t="s">
        <v>111</v>
      </c>
      <c r="C14" t="s">
        <v>123</v>
      </c>
      <c r="D14" t="s">
        <v>137</v>
      </c>
    </row>
    <row r="15" spans="1:10" x14ac:dyDescent="0.35">
      <c r="A15" s="98" t="s">
        <v>101</v>
      </c>
      <c r="B15" s="98" t="s">
        <v>112</v>
      </c>
      <c r="C15" s="98" t="s">
        <v>124</v>
      </c>
      <c r="D15" s="98" t="s">
        <v>272</v>
      </c>
    </row>
    <row r="16" spans="1:10" x14ac:dyDescent="0.35">
      <c r="A16" s="98" t="s">
        <v>285</v>
      </c>
      <c r="B16" s="98" t="s">
        <v>284</v>
      </c>
      <c r="C16" s="98" t="s">
        <v>125</v>
      </c>
      <c r="D16" s="98" t="s">
        <v>138</v>
      </c>
    </row>
    <row r="17" spans="1:4" x14ac:dyDescent="0.35">
      <c r="A17" s="16" t="s">
        <v>275</v>
      </c>
      <c r="B17" s="16" t="s">
        <v>276</v>
      </c>
      <c r="C17" s="98" t="s">
        <v>126</v>
      </c>
      <c r="D17" s="98" t="s">
        <v>139</v>
      </c>
    </row>
    <row r="18" spans="1:4" x14ac:dyDescent="0.35">
      <c r="A18" s="103"/>
      <c r="B18" s="103"/>
      <c r="C18" s="98" t="s">
        <v>253</v>
      </c>
      <c r="D18" s="98" t="s">
        <v>135</v>
      </c>
    </row>
    <row r="19" spans="1:4" x14ac:dyDescent="0.35">
      <c r="A19" s="98"/>
      <c r="B19" s="98"/>
      <c r="C19" s="98" t="s">
        <v>221</v>
      </c>
      <c r="D19" s="98" t="s">
        <v>195</v>
      </c>
    </row>
    <row r="20" spans="1:4" x14ac:dyDescent="0.35">
      <c r="C20" s="16" t="s">
        <v>277</v>
      </c>
      <c r="D20" s="16" t="s">
        <v>278</v>
      </c>
    </row>
    <row r="21" spans="1:4" x14ac:dyDescent="0.35">
      <c r="C21" s="99"/>
      <c r="D21" s="99"/>
    </row>
    <row r="22" spans="1:4" x14ac:dyDescent="0.35">
      <c r="C22" s="100"/>
      <c r="D22" s="99"/>
    </row>
    <row r="23" spans="1:4" x14ac:dyDescent="0.35">
      <c r="C23" s="98"/>
      <c r="D23" s="10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29B7-E3ED-43A3-B4D6-BBDCD7AC749F}">
  <dimension ref="A1:M25"/>
  <sheetViews>
    <sheetView zoomScale="80" zoomScaleNormal="80" workbookViewId="0">
      <selection activeCell="N9" sqref="N9"/>
    </sheetView>
  </sheetViews>
  <sheetFormatPr defaultColWidth="8.81640625" defaultRowHeight="14.5" x14ac:dyDescent="0.35"/>
  <cols>
    <col min="1" max="1" width="17.81640625" customWidth="1"/>
    <col min="2" max="2" width="32.81640625" customWidth="1"/>
    <col min="3" max="3" width="6.6328125" customWidth="1"/>
    <col min="4" max="4" width="6" customWidth="1"/>
    <col min="5" max="5" width="12.1796875" customWidth="1"/>
  </cols>
  <sheetData>
    <row r="1" spans="1:5" ht="18.5" x14ac:dyDescent="0.45">
      <c r="A1" s="123" t="s">
        <v>145</v>
      </c>
      <c r="B1" s="123"/>
      <c r="C1" s="123"/>
      <c r="D1" s="123"/>
      <c r="E1" s="123"/>
    </row>
    <row r="2" spans="1:5" x14ac:dyDescent="0.35">
      <c r="A2" s="15" t="s">
        <v>68</v>
      </c>
      <c r="B2" s="15" t="s">
        <v>69</v>
      </c>
      <c r="C2" s="15" t="s">
        <v>48</v>
      </c>
      <c r="D2" s="15" t="s">
        <v>81</v>
      </c>
      <c r="E2" s="15" t="s">
        <v>5</v>
      </c>
    </row>
    <row r="3" spans="1:5" ht="29" x14ac:dyDescent="0.35">
      <c r="A3" s="75" t="str">
        <f>'Study Plan'!A14</f>
        <v>CH-330</v>
      </c>
      <c r="B3" s="76" t="str">
        <f>'Study Plan'!B14</f>
        <v>Introduction to International Relations Theory</v>
      </c>
      <c r="C3" s="52">
        <v>7.5</v>
      </c>
      <c r="D3" s="77" t="s">
        <v>76</v>
      </c>
      <c r="E3" s="77" t="s">
        <v>148</v>
      </c>
    </row>
    <row r="4" spans="1:5" ht="18" customHeight="1" x14ac:dyDescent="0.35">
      <c r="A4" s="78" t="str">
        <f>'Study Plan'!A16</f>
        <v>CH-XXX</v>
      </c>
      <c r="B4" s="78" t="str">
        <f>'Study Plan'!B16</f>
        <v>Please select:</v>
      </c>
      <c r="C4" s="79">
        <v>7.5</v>
      </c>
      <c r="D4" s="80" t="s">
        <v>77</v>
      </c>
      <c r="E4" s="80" t="s">
        <v>148</v>
      </c>
    </row>
    <row r="5" spans="1:5" x14ac:dyDescent="0.35">
      <c r="A5" s="78" t="str">
        <f>'Study Plan'!A17</f>
        <v>CH-XXX</v>
      </c>
      <c r="B5" s="78" t="str">
        <f>'Study Plan'!B17</f>
        <v>Please select:</v>
      </c>
      <c r="C5" s="79">
        <v>7.5</v>
      </c>
      <c r="D5" s="80" t="s">
        <v>77</v>
      </c>
      <c r="E5" s="80" t="s">
        <v>148</v>
      </c>
    </row>
    <row r="6" spans="1:5" ht="29" x14ac:dyDescent="0.35">
      <c r="A6" s="75" t="str">
        <f>'Study Plan'!A15</f>
        <v>CH-331</v>
      </c>
      <c r="B6" s="76" t="str">
        <f>'Study Plan'!B15</f>
        <v>Introduction to Modern European History</v>
      </c>
      <c r="C6" s="52">
        <v>7.5</v>
      </c>
      <c r="D6" s="77" t="s">
        <v>76</v>
      </c>
      <c r="E6" s="77" t="s">
        <v>149</v>
      </c>
    </row>
    <row r="7" spans="1:5" x14ac:dyDescent="0.35">
      <c r="A7" s="73" t="str">
        <f>'Study Plan'!A18</f>
        <v>CH-XXX</v>
      </c>
      <c r="B7" s="74" t="str">
        <f>'Study Plan'!B18</f>
        <v>Please select:</v>
      </c>
      <c r="C7" s="53">
        <v>7.5</v>
      </c>
      <c r="D7" s="80" t="s">
        <v>76</v>
      </c>
      <c r="E7" s="80" t="s">
        <v>149</v>
      </c>
    </row>
    <row r="8" spans="1:5" x14ac:dyDescent="0.35">
      <c r="A8" s="73" t="str">
        <f>'Study Plan'!A19</f>
        <v>CH-XXX</v>
      </c>
      <c r="B8" s="74" t="str">
        <f>'Study Plan'!B19</f>
        <v>Please select:</v>
      </c>
      <c r="C8" s="79">
        <v>7.5</v>
      </c>
      <c r="D8" s="80" t="s">
        <v>77</v>
      </c>
      <c r="E8" s="80" t="s">
        <v>149</v>
      </c>
    </row>
    <row r="10" spans="1:5" x14ac:dyDescent="0.35">
      <c r="C10" s="81"/>
    </row>
    <row r="12" spans="1:5" ht="14.4" customHeight="1" x14ac:dyDescent="0.35">
      <c r="A12" s="115" t="s">
        <v>146</v>
      </c>
      <c r="B12" s="115"/>
      <c r="C12" s="115"/>
      <c r="D12" s="115"/>
      <c r="E12" s="115"/>
    </row>
    <row r="13" spans="1:5" x14ac:dyDescent="0.35">
      <c r="A13" s="115"/>
      <c r="B13" s="115"/>
      <c r="C13" s="115"/>
      <c r="D13" s="115"/>
      <c r="E13" s="115"/>
    </row>
    <row r="14" spans="1:5" x14ac:dyDescent="0.35">
      <c r="D14" s="81"/>
    </row>
    <row r="17" spans="1:13" ht="18.5" x14ac:dyDescent="0.45">
      <c r="A17" s="123" t="s">
        <v>143</v>
      </c>
      <c r="B17" s="123"/>
      <c r="C17" s="123"/>
      <c r="D17" s="123"/>
      <c r="E17" s="123"/>
    </row>
    <row r="18" spans="1:13" x14ac:dyDescent="0.35">
      <c r="A18" s="15" t="s">
        <v>68</v>
      </c>
      <c r="B18" s="15" t="s">
        <v>69</v>
      </c>
      <c r="C18" s="15" t="s">
        <v>48</v>
      </c>
      <c r="D18" s="15" t="s">
        <v>81</v>
      </c>
      <c r="E18" s="15" t="s">
        <v>5</v>
      </c>
    </row>
    <row r="19" spans="1:13" x14ac:dyDescent="0.35">
      <c r="A19" s="75" t="str">
        <f>'Study Plan'!A39</f>
        <v>CTMS-MET-01</v>
      </c>
      <c r="B19" s="76" t="str">
        <f>'Study Plan'!B39</f>
        <v>Academic Writing &amp; Academic Skills</v>
      </c>
      <c r="C19" s="57">
        <v>5</v>
      </c>
      <c r="D19" s="52" t="s">
        <v>76</v>
      </c>
      <c r="E19" s="8" t="s">
        <v>148</v>
      </c>
    </row>
    <row r="20" spans="1:13" ht="15" thickBot="1" x14ac:dyDescent="0.4">
      <c r="A20" s="83" t="str">
        <f>'Study Plan'!A40</f>
        <v>CTMS-MET-XX</v>
      </c>
      <c r="B20" s="83" t="str">
        <f>'Study Plan'!B40</f>
        <v>Please select:</v>
      </c>
      <c r="C20" s="84">
        <v>5</v>
      </c>
      <c r="D20" s="85" t="s">
        <v>76</v>
      </c>
      <c r="E20" s="86" t="s">
        <v>149</v>
      </c>
    </row>
    <row r="21" spans="1:13" x14ac:dyDescent="0.35">
      <c r="G21" s="124" t="s">
        <v>274</v>
      </c>
      <c r="H21" s="125"/>
      <c r="I21" s="125"/>
      <c r="J21" s="125"/>
      <c r="K21" s="125"/>
      <c r="L21" s="125"/>
      <c r="M21" s="126"/>
    </row>
    <row r="22" spans="1:13" ht="18.5" x14ac:dyDescent="0.45">
      <c r="A22" s="123" t="s">
        <v>147</v>
      </c>
      <c r="B22" s="123"/>
      <c r="C22" s="123"/>
      <c r="D22" s="123"/>
      <c r="E22" s="123"/>
      <c r="G22" s="127"/>
      <c r="H22" s="128"/>
      <c r="I22" s="128"/>
      <c r="J22" s="128"/>
      <c r="K22" s="128"/>
      <c r="L22" s="128"/>
      <c r="M22" s="129"/>
    </row>
    <row r="23" spans="1:13" x14ac:dyDescent="0.35">
      <c r="A23" s="15" t="s">
        <v>68</v>
      </c>
      <c r="B23" s="15" t="s">
        <v>69</v>
      </c>
      <c r="C23" s="15" t="s">
        <v>48</v>
      </c>
      <c r="D23" s="15" t="s">
        <v>81</v>
      </c>
      <c r="E23" s="15" t="s">
        <v>5</v>
      </c>
      <c r="G23" s="127"/>
      <c r="H23" s="128"/>
      <c r="I23" s="128"/>
      <c r="J23" s="128"/>
      <c r="K23" s="128"/>
      <c r="L23" s="128"/>
      <c r="M23" s="129"/>
    </row>
    <row r="24" spans="1:13" ht="29" x14ac:dyDescent="0.35">
      <c r="A24" s="82" t="str">
        <f>'Study Plan'!A47</f>
        <v>CTLA-GER-XX/ CTHU-HUM-XXX</v>
      </c>
      <c r="B24" s="82" t="str">
        <f>'Study Plan'!B47</f>
        <v>Please select:</v>
      </c>
      <c r="C24" s="67">
        <v>2.5</v>
      </c>
      <c r="D24" s="67" t="s">
        <v>77</v>
      </c>
      <c r="E24" s="69" t="s">
        <v>148</v>
      </c>
      <c r="G24" s="127"/>
      <c r="H24" s="128"/>
      <c r="I24" s="128"/>
      <c r="J24" s="128"/>
      <c r="K24" s="128"/>
      <c r="L24" s="128"/>
      <c r="M24" s="129"/>
    </row>
    <row r="25" spans="1:13" ht="29.5" thickBot="1" x14ac:dyDescent="0.4">
      <c r="A25" s="82" t="str">
        <f>'Study Plan'!A48</f>
        <v>CTLA-GER-XX/ CTHU-HUM-XXX</v>
      </c>
      <c r="B25" s="82" t="str">
        <f>'Study Plan'!B48</f>
        <v>Please select:</v>
      </c>
      <c r="C25" s="67">
        <v>2.5</v>
      </c>
      <c r="D25" s="67" t="s">
        <v>77</v>
      </c>
      <c r="E25" s="69" t="s">
        <v>149</v>
      </c>
      <c r="G25" s="130"/>
      <c r="H25" s="131"/>
      <c r="I25" s="131"/>
      <c r="J25" s="131"/>
      <c r="K25" s="131"/>
      <c r="L25" s="131"/>
      <c r="M25" s="132"/>
    </row>
  </sheetData>
  <mergeCells count="5">
    <mergeCell ref="A1:E1"/>
    <mergeCell ref="A17:E17"/>
    <mergeCell ref="G21:M25"/>
    <mergeCell ref="A22:E22"/>
    <mergeCell ref="A12:E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A3C1-1F8E-405E-8C26-60FD9A35DF61}">
  <dimension ref="A1:C62"/>
  <sheetViews>
    <sheetView workbookViewId="0">
      <selection activeCell="F52" sqref="F52"/>
    </sheetView>
  </sheetViews>
  <sheetFormatPr defaultColWidth="8.81640625" defaultRowHeight="14.5" x14ac:dyDescent="0.35"/>
  <cols>
    <col min="1" max="1" width="98.90625" customWidth="1"/>
    <col min="3" max="3" width="78" customWidth="1"/>
  </cols>
  <sheetData>
    <row r="1" spans="1:3" x14ac:dyDescent="0.35">
      <c r="A1" s="15" t="s">
        <v>152</v>
      </c>
      <c r="C1" s="15" t="s">
        <v>153</v>
      </c>
    </row>
    <row r="3" spans="1:3" x14ac:dyDescent="0.35">
      <c r="A3" s="87" t="s">
        <v>154</v>
      </c>
      <c r="C3" s="88" t="s">
        <v>155</v>
      </c>
    </row>
    <row r="4" spans="1:3" x14ac:dyDescent="0.35">
      <c r="A4" s="89" t="s">
        <v>156</v>
      </c>
      <c r="C4" s="89" t="s">
        <v>156</v>
      </c>
    </row>
    <row r="5" spans="1:3" ht="14.5" customHeight="1" x14ac:dyDescent="0.35">
      <c r="A5" s="89" t="s">
        <v>157</v>
      </c>
      <c r="C5" s="89" t="s">
        <v>157</v>
      </c>
    </row>
    <row r="6" spans="1:3" ht="14.5" customHeight="1" x14ac:dyDescent="0.35">
      <c r="A6" s="90" t="s">
        <v>158</v>
      </c>
    </row>
    <row r="7" spans="1:3" ht="14.5" customHeight="1" x14ac:dyDescent="0.35">
      <c r="A7" s="90" t="s">
        <v>159</v>
      </c>
      <c r="C7" s="88" t="s">
        <v>160</v>
      </c>
    </row>
    <row r="8" spans="1:3" ht="14.5" customHeight="1" x14ac:dyDescent="0.35">
      <c r="A8" s="89"/>
      <c r="C8" s="90" t="s">
        <v>158</v>
      </c>
    </row>
    <row r="9" spans="1:3" ht="14.5" customHeight="1" x14ac:dyDescent="0.35">
      <c r="A9" s="87" t="s">
        <v>161</v>
      </c>
      <c r="C9" s="90" t="s">
        <v>159</v>
      </c>
    </row>
    <row r="10" spans="1:3" ht="14.5" customHeight="1" x14ac:dyDescent="0.35">
      <c r="A10" s="89" t="s">
        <v>156</v>
      </c>
    </row>
    <row r="11" spans="1:3" ht="14.5" customHeight="1" x14ac:dyDescent="0.35">
      <c r="A11" s="89" t="s">
        <v>157</v>
      </c>
      <c r="C11" s="88" t="s">
        <v>196</v>
      </c>
    </row>
    <row r="12" spans="1:3" ht="14.5" customHeight="1" x14ac:dyDescent="0.35">
      <c r="A12" s="90" t="s">
        <v>158</v>
      </c>
      <c r="C12" s="89" t="s">
        <v>197</v>
      </c>
    </row>
    <row r="13" spans="1:3" ht="14.5" customHeight="1" x14ac:dyDescent="0.35">
      <c r="A13" s="90" t="s">
        <v>159</v>
      </c>
      <c r="C13" s="89" t="s">
        <v>198</v>
      </c>
    </row>
    <row r="14" spans="1:3" ht="14.5" customHeight="1" x14ac:dyDescent="0.35">
      <c r="A14" s="89"/>
    </row>
    <row r="15" spans="1:3" ht="14.5" customHeight="1" x14ac:dyDescent="0.35">
      <c r="A15" s="87" t="s">
        <v>192</v>
      </c>
      <c r="C15" s="88" t="s">
        <v>166</v>
      </c>
    </row>
    <row r="16" spans="1:3" ht="14.5" customHeight="1" x14ac:dyDescent="0.35">
      <c r="A16" s="89" t="s">
        <v>245</v>
      </c>
      <c r="C16" s="89" t="s">
        <v>167</v>
      </c>
    </row>
    <row r="17" spans="1:3" ht="14.5" customHeight="1" x14ac:dyDescent="0.35">
      <c r="A17" s="89" t="s">
        <v>246</v>
      </c>
      <c r="C17" s="89" t="s">
        <v>168</v>
      </c>
    </row>
    <row r="18" spans="1:3" ht="14.5" customHeight="1" x14ac:dyDescent="0.35">
      <c r="A18" s="89"/>
    </row>
    <row r="19" spans="1:3" ht="14.5" customHeight="1" x14ac:dyDescent="0.35">
      <c r="A19" s="87" t="s">
        <v>165</v>
      </c>
      <c r="C19" s="88" t="s">
        <v>170</v>
      </c>
    </row>
    <row r="20" spans="1:3" ht="14.5" customHeight="1" x14ac:dyDescent="0.35">
      <c r="A20" s="89" t="s">
        <v>163</v>
      </c>
      <c r="C20" s="89" t="s">
        <v>169</v>
      </c>
    </row>
    <row r="21" spans="1:3" ht="14.5" customHeight="1" x14ac:dyDescent="0.35">
      <c r="A21" s="89" t="s">
        <v>164</v>
      </c>
      <c r="C21" s="89" t="s">
        <v>172</v>
      </c>
    </row>
    <row r="22" spans="1:3" ht="14.5" customHeight="1" x14ac:dyDescent="0.35">
      <c r="A22" s="89" t="s">
        <v>169</v>
      </c>
    </row>
    <row r="23" spans="1:3" ht="14.5" customHeight="1" x14ac:dyDescent="0.35">
      <c r="A23" s="89" t="s">
        <v>168</v>
      </c>
      <c r="C23" s="88" t="s">
        <v>173</v>
      </c>
    </row>
    <row r="24" spans="1:3" ht="14.5" customHeight="1" x14ac:dyDescent="0.35">
      <c r="A24" s="89"/>
      <c r="C24" s="89" t="s">
        <v>174</v>
      </c>
    </row>
    <row r="25" spans="1:3" ht="14.5" customHeight="1" x14ac:dyDescent="0.35">
      <c r="A25" s="87" t="s">
        <v>171</v>
      </c>
      <c r="C25" s="89" t="s">
        <v>175</v>
      </c>
    </row>
    <row r="26" spans="1:3" ht="14.5" customHeight="1" x14ac:dyDescent="0.35">
      <c r="A26" s="89" t="s">
        <v>167</v>
      </c>
    </row>
    <row r="27" spans="1:3" ht="14.5" customHeight="1" x14ac:dyDescent="0.35">
      <c r="A27" s="89" t="s">
        <v>168</v>
      </c>
      <c r="C27" s="88" t="s">
        <v>177</v>
      </c>
    </row>
    <row r="28" spans="1:3" ht="14.5" customHeight="1" x14ac:dyDescent="0.35">
      <c r="A28" s="89" t="s">
        <v>163</v>
      </c>
      <c r="C28" s="90" t="s">
        <v>178</v>
      </c>
    </row>
    <row r="29" spans="1:3" ht="14.5" customHeight="1" x14ac:dyDescent="0.35">
      <c r="A29" s="89" t="s">
        <v>164</v>
      </c>
      <c r="C29" s="90" t="s">
        <v>180</v>
      </c>
    </row>
    <row r="30" spans="1:3" ht="14.5" customHeight="1" x14ac:dyDescent="0.35">
      <c r="A30" s="90"/>
    </row>
    <row r="31" spans="1:3" ht="14.5" customHeight="1" x14ac:dyDescent="0.35">
      <c r="A31" s="87" t="s">
        <v>176</v>
      </c>
      <c r="C31" s="88" t="s">
        <v>199</v>
      </c>
    </row>
    <row r="32" spans="1:3" ht="14.5" customHeight="1" x14ac:dyDescent="0.35">
      <c r="A32" s="89" t="s">
        <v>169</v>
      </c>
      <c r="C32" s="90" t="s">
        <v>201</v>
      </c>
    </row>
    <row r="33" spans="1:3" ht="14.5" customHeight="1" x14ac:dyDescent="0.35">
      <c r="A33" s="89" t="s">
        <v>168</v>
      </c>
      <c r="C33" s="90" t="s">
        <v>202</v>
      </c>
    </row>
    <row r="34" spans="1:3" ht="14.5" customHeight="1" x14ac:dyDescent="0.35">
      <c r="A34" s="89" t="s">
        <v>163</v>
      </c>
    </row>
    <row r="35" spans="1:3" ht="14.5" customHeight="1" x14ac:dyDescent="0.35">
      <c r="A35" s="89" t="s">
        <v>172</v>
      </c>
      <c r="C35" s="88" t="s">
        <v>203</v>
      </c>
    </row>
    <row r="36" spans="1:3" ht="14.5" customHeight="1" x14ac:dyDescent="0.35">
      <c r="A36" s="89"/>
      <c r="C36" s="90" t="s">
        <v>204</v>
      </c>
    </row>
    <row r="37" spans="1:3" ht="14.5" customHeight="1" x14ac:dyDescent="0.35">
      <c r="A37" s="91" t="s">
        <v>179</v>
      </c>
      <c r="C37" s="90" t="s">
        <v>205</v>
      </c>
    </row>
    <row r="38" spans="1:3" ht="14.5" customHeight="1" x14ac:dyDescent="0.35">
      <c r="A38" s="89" t="s">
        <v>174</v>
      </c>
      <c r="C38" s="89"/>
    </row>
    <row r="39" spans="1:3" ht="14.5" customHeight="1" x14ac:dyDescent="0.35">
      <c r="A39" s="89" t="s">
        <v>175</v>
      </c>
      <c r="C39" s="88" t="s">
        <v>181</v>
      </c>
    </row>
    <row r="40" spans="1:3" ht="14.5" customHeight="1" x14ac:dyDescent="0.35">
      <c r="A40" s="89" t="s">
        <v>268</v>
      </c>
      <c r="C40" s="89" t="s">
        <v>174</v>
      </c>
    </row>
    <row r="41" spans="1:3" ht="14.5" customHeight="1" x14ac:dyDescent="0.35">
      <c r="A41" s="89" t="s">
        <v>269</v>
      </c>
      <c r="C41" t="s">
        <v>200</v>
      </c>
    </row>
    <row r="42" spans="1:3" ht="14.5" customHeight="1" x14ac:dyDescent="0.35">
      <c r="A42" s="89"/>
    </row>
    <row r="43" spans="1:3" ht="14.5" customHeight="1" x14ac:dyDescent="0.35">
      <c r="A43" s="91" t="s">
        <v>193</v>
      </c>
      <c r="C43" s="88" t="s">
        <v>184</v>
      </c>
    </row>
    <row r="44" spans="1:3" ht="14.5" customHeight="1" x14ac:dyDescent="0.35">
      <c r="A44" s="90" t="s">
        <v>204</v>
      </c>
      <c r="C44" t="s">
        <v>209</v>
      </c>
    </row>
    <row r="45" spans="1:3" ht="14.5" customHeight="1" x14ac:dyDescent="0.35">
      <c r="A45" s="90" t="s">
        <v>205</v>
      </c>
      <c r="C45" t="s">
        <v>210</v>
      </c>
    </row>
    <row r="46" spans="1:3" ht="14.5" customHeight="1" x14ac:dyDescent="0.35">
      <c r="A46" s="90" t="s">
        <v>206</v>
      </c>
    </row>
    <row r="47" spans="1:3" ht="14.5" customHeight="1" x14ac:dyDescent="0.35">
      <c r="A47" s="90" t="s">
        <v>157</v>
      </c>
      <c r="C47" s="88" t="s">
        <v>186</v>
      </c>
    </row>
    <row r="48" spans="1:3" ht="14.5" customHeight="1" x14ac:dyDescent="0.35">
      <c r="A48" s="90"/>
      <c r="C48" t="s">
        <v>211</v>
      </c>
    </row>
    <row r="49" spans="1:3" x14ac:dyDescent="0.35">
      <c r="A49" s="87" t="s">
        <v>194</v>
      </c>
      <c r="C49" t="s">
        <v>212</v>
      </c>
    </row>
    <row r="50" spans="1:3" x14ac:dyDescent="0.35">
      <c r="A50" t="s">
        <v>268</v>
      </c>
    </row>
    <row r="51" spans="1:3" ht="14.5" customHeight="1" x14ac:dyDescent="0.35">
      <c r="A51" t="s">
        <v>174</v>
      </c>
      <c r="C51" s="88" t="s">
        <v>281</v>
      </c>
    </row>
    <row r="52" spans="1:3" ht="14.5" customHeight="1" x14ac:dyDescent="0.35">
      <c r="A52" t="s">
        <v>207</v>
      </c>
      <c r="C52" t="s">
        <v>282</v>
      </c>
    </row>
    <row r="53" spans="1:3" ht="14.5" customHeight="1" x14ac:dyDescent="0.35">
      <c r="A53" t="s">
        <v>208</v>
      </c>
      <c r="C53" t="s">
        <v>283</v>
      </c>
    </row>
    <row r="54" spans="1:3" ht="14.5" customHeight="1" x14ac:dyDescent="0.35"/>
    <row r="55" spans="1:3" ht="14.5" customHeight="1" x14ac:dyDescent="0.35">
      <c r="A55" s="92" t="s">
        <v>182</v>
      </c>
    </row>
    <row r="56" spans="1:3" ht="14.5" customHeight="1" x14ac:dyDescent="0.35">
      <c r="A56" s="90"/>
    </row>
    <row r="57" spans="1:3" ht="14.5" customHeight="1" x14ac:dyDescent="0.35">
      <c r="A57" s="87" t="s">
        <v>183</v>
      </c>
    </row>
    <row r="58" spans="1:3" ht="14.5" customHeight="1" x14ac:dyDescent="0.35">
      <c r="A58" s="90" t="s">
        <v>178</v>
      </c>
    </row>
    <row r="59" spans="1:3" x14ac:dyDescent="0.35">
      <c r="A59" s="90" t="s">
        <v>270</v>
      </c>
    </row>
    <row r="60" spans="1:3" x14ac:dyDescent="0.35">
      <c r="A60" s="90" t="s">
        <v>180</v>
      </c>
    </row>
    <row r="61" spans="1:3" x14ac:dyDescent="0.35">
      <c r="A61" s="90" t="s">
        <v>185</v>
      </c>
    </row>
    <row r="62" spans="1:3" x14ac:dyDescent="0.35">
      <c r="A62" s="9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E7D41-CB18-438F-90A8-227929F8E670}">
  <dimension ref="A1:B12"/>
  <sheetViews>
    <sheetView workbookViewId="0">
      <selection activeCell="F12" sqref="F12"/>
    </sheetView>
  </sheetViews>
  <sheetFormatPr defaultRowHeight="14.5" x14ac:dyDescent="0.35"/>
  <cols>
    <col min="1" max="1" width="11.453125" customWidth="1"/>
    <col min="2" max="2" width="14.08984375" customWidth="1"/>
  </cols>
  <sheetData>
    <row r="1" spans="1:2" x14ac:dyDescent="0.35">
      <c r="A1" t="s">
        <v>5</v>
      </c>
      <c r="B1" t="s">
        <v>70</v>
      </c>
    </row>
    <row r="3" spans="1:2" x14ac:dyDescent="0.35">
      <c r="A3" s="64" t="s">
        <v>148</v>
      </c>
      <c r="B3" s="64">
        <f>SUMIF('Study Plan'!H$14:H$79, A3, 'Study Plan'!C$14:C$79)</f>
        <v>30</v>
      </c>
    </row>
    <row r="4" spans="1:2" x14ac:dyDescent="0.35">
      <c r="A4" s="64" t="s">
        <v>149</v>
      </c>
      <c r="B4" s="64">
        <f>SUMIF('Study Plan'!H$14:H$79, A4, 'Study Plan'!C$14:C$79)</f>
        <v>30</v>
      </c>
    </row>
    <row r="5" spans="1:2" x14ac:dyDescent="0.35">
      <c r="A5" s="64" t="s">
        <v>150</v>
      </c>
      <c r="B5" s="64">
        <f>SUMIF('Study Plan'!H$14:H$79, A5, 'Study Plan'!C$14:C$79)</f>
        <v>0</v>
      </c>
    </row>
    <row r="6" spans="1:2" x14ac:dyDescent="0.35">
      <c r="A6" s="64" t="s">
        <v>151</v>
      </c>
      <c r="B6" s="64">
        <f>SUMIF('Study Plan'!H$14:H$79, A6, 'Study Plan'!C$14:C$79)</f>
        <v>0</v>
      </c>
    </row>
    <row r="7" spans="1:2" x14ac:dyDescent="0.35">
      <c r="A7" s="64" t="s">
        <v>266</v>
      </c>
      <c r="B7" s="64">
        <f>SUMIF('Study Plan'!H$14:H$79, A7, 'Study Plan'!C$14:C$79)</f>
        <v>0</v>
      </c>
    </row>
    <row r="8" spans="1:2" x14ac:dyDescent="0.35">
      <c r="A8" s="64" t="s">
        <v>267</v>
      </c>
      <c r="B8" s="64">
        <f>SUMIF('Study Plan'!H$14:H$79, A8, 'Study Plan'!C$14:C$79)</f>
        <v>0</v>
      </c>
    </row>
    <row r="9" spans="1:2" x14ac:dyDescent="0.35">
      <c r="A9" s="64" t="s">
        <v>279</v>
      </c>
      <c r="B9" s="64">
        <f>SUMIF('Study Plan'!H$14:H$79, A9, 'Study Plan'!C$14:C$79)</f>
        <v>0</v>
      </c>
    </row>
    <row r="10" spans="1:2" x14ac:dyDescent="0.35">
      <c r="A10" s="64" t="s">
        <v>280</v>
      </c>
      <c r="B10" s="64">
        <f>SUMIF('Study Plan'!H$14:H$79, A10, 'Study Plan'!C$14:C$79)</f>
        <v>0</v>
      </c>
    </row>
    <row r="11" spans="1:2" ht="15" thickBot="1" x14ac:dyDescent="0.4">
      <c r="A11" s="65"/>
      <c r="B11" s="65"/>
    </row>
    <row r="12" spans="1:2" x14ac:dyDescent="0.35">
      <c r="A12" t="s">
        <v>71</v>
      </c>
      <c r="B12">
        <f>SUM(B3:B10)</f>
        <v>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5" sqref="D5"/>
    </sheetView>
  </sheetViews>
  <sheetFormatPr defaultColWidth="8.81640625" defaultRowHeight="14.5" x14ac:dyDescent="0.35"/>
  <cols>
    <col min="1" max="1" width="21.6328125" customWidth="1"/>
    <col min="2" max="2" width="25.81640625" customWidth="1"/>
    <col min="3" max="3" width="9.1796875" customWidth="1"/>
    <col min="4" max="4" width="29.81640625" customWidth="1"/>
    <col min="5" max="5" width="8.08984375" customWidth="1"/>
    <col min="8" max="8" width="43.36328125" customWidth="1"/>
  </cols>
  <sheetData>
    <row r="1" spans="1:5" ht="18.5" x14ac:dyDescent="0.45">
      <c r="A1" s="123" t="s">
        <v>37</v>
      </c>
      <c r="B1" s="123"/>
      <c r="C1" s="123"/>
      <c r="D1" s="123"/>
    </row>
    <row r="2" spans="1:5" ht="18.5" x14ac:dyDescent="0.45">
      <c r="A2" s="14"/>
      <c r="B2" s="14"/>
      <c r="C2" s="14"/>
      <c r="D2" s="14"/>
    </row>
    <row r="4" spans="1:5" x14ac:dyDescent="0.35">
      <c r="A4" s="15" t="s">
        <v>38</v>
      </c>
      <c r="B4" s="15" t="s">
        <v>39</v>
      </c>
    </row>
    <row r="5" spans="1:5" ht="42.65" customHeight="1" x14ac:dyDescent="0.35">
      <c r="A5" s="26" t="s">
        <v>68</v>
      </c>
      <c r="B5" s="26" t="s">
        <v>69</v>
      </c>
      <c r="C5" s="27" t="s">
        <v>18</v>
      </c>
      <c r="D5" s="27" t="s">
        <v>247</v>
      </c>
      <c r="E5" s="27" t="s">
        <v>40</v>
      </c>
    </row>
    <row r="6" spans="1:5" x14ac:dyDescent="0.35">
      <c r="A6" s="9"/>
      <c r="B6" s="9"/>
      <c r="C6" s="9"/>
      <c r="D6" s="9"/>
      <c r="E6" s="9"/>
    </row>
    <row r="7" spans="1:5" x14ac:dyDescent="0.35">
      <c r="A7" s="9"/>
      <c r="B7" s="9"/>
      <c r="C7" s="9"/>
      <c r="D7" s="9"/>
      <c r="E7" s="9"/>
    </row>
    <row r="8" spans="1:5" x14ac:dyDescent="0.35">
      <c r="A8" s="9"/>
      <c r="B8" s="9"/>
      <c r="C8" s="9"/>
      <c r="D8" s="9"/>
      <c r="E8" s="9"/>
    </row>
    <row r="9" spans="1:5" x14ac:dyDescent="0.35">
      <c r="A9" s="9"/>
      <c r="B9" s="9"/>
      <c r="C9" s="9"/>
      <c r="D9" s="9"/>
      <c r="E9" s="9"/>
    </row>
    <row r="10" spans="1:5" x14ac:dyDescent="0.35">
      <c r="A10" s="9"/>
      <c r="B10" s="9"/>
      <c r="C10" s="9"/>
      <c r="D10" s="9"/>
      <c r="E10" s="9"/>
    </row>
    <row r="11" spans="1:5" x14ac:dyDescent="0.35">
      <c r="A11" s="9"/>
      <c r="B11" s="9"/>
      <c r="C11" s="9"/>
      <c r="D11" s="9"/>
      <c r="E11" s="9"/>
    </row>
    <row r="12" spans="1:5" x14ac:dyDescent="0.35">
      <c r="A12" s="9"/>
      <c r="B12" s="9"/>
      <c r="C12" s="9"/>
      <c r="D12" s="9"/>
      <c r="E12" s="9"/>
    </row>
    <row r="13" spans="1:5" x14ac:dyDescent="0.35">
      <c r="A13" s="9"/>
      <c r="B13" s="9"/>
      <c r="C13" s="9"/>
      <c r="D13" s="9"/>
      <c r="E13" s="9"/>
    </row>
    <row r="14" spans="1:5" x14ac:dyDescent="0.35">
      <c r="A14" s="9"/>
      <c r="B14" s="9"/>
      <c r="C14" s="9"/>
      <c r="D14" s="9"/>
      <c r="E14" s="9"/>
    </row>
    <row r="15" spans="1:5" x14ac:dyDescent="0.35">
      <c r="A15" s="9"/>
      <c r="B15" s="9"/>
      <c r="C15" s="9"/>
      <c r="D15" s="9"/>
      <c r="E15" s="9"/>
    </row>
    <row r="16" spans="1:5" x14ac:dyDescent="0.35">
      <c r="A16" s="9"/>
      <c r="B16" s="9"/>
      <c r="C16" s="9"/>
      <c r="D16" s="9"/>
      <c r="E16" s="9"/>
    </row>
    <row r="17" spans="1:5" x14ac:dyDescent="0.35">
      <c r="A17" s="9"/>
      <c r="B17" s="9"/>
      <c r="C17" s="9"/>
      <c r="D17" s="9"/>
      <c r="E17" s="9"/>
    </row>
    <row r="18" spans="1:5" x14ac:dyDescent="0.35">
      <c r="A18" s="9"/>
      <c r="B18" s="9"/>
      <c r="C18" s="9"/>
      <c r="D18" s="9"/>
      <c r="E18" s="9"/>
    </row>
    <row r="19" spans="1:5" x14ac:dyDescent="0.35">
      <c r="A19" s="9"/>
      <c r="B19" s="9"/>
      <c r="C19" s="9"/>
      <c r="D19" s="9"/>
      <c r="E19" s="9"/>
    </row>
    <row r="21" spans="1:5" x14ac:dyDescent="0.35">
      <c r="B21" s="15" t="s">
        <v>41</v>
      </c>
      <c r="C21" s="28">
        <f>SUM(C6:C19)</f>
        <v>0</v>
      </c>
    </row>
    <row r="24" spans="1:5" x14ac:dyDescent="0.35">
      <c r="A24" s="15" t="s">
        <v>42</v>
      </c>
      <c r="B24" s="15" t="s">
        <v>39</v>
      </c>
    </row>
    <row r="25" spans="1:5" ht="43.5" x14ac:dyDescent="0.35">
      <c r="A25" s="26" t="s">
        <v>68</v>
      </c>
      <c r="B25" s="26" t="s">
        <v>69</v>
      </c>
      <c r="C25" s="27" t="s">
        <v>18</v>
      </c>
      <c r="D25" s="27" t="s">
        <v>247</v>
      </c>
      <c r="E25" s="27" t="s">
        <v>40</v>
      </c>
    </row>
    <row r="26" spans="1:5" x14ac:dyDescent="0.35">
      <c r="A26" s="9"/>
      <c r="B26" s="9"/>
      <c r="C26" s="9"/>
      <c r="D26" s="9"/>
      <c r="E26" s="9"/>
    </row>
    <row r="27" spans="1:5" x14ac:dyDescent="0.35">
      <c r="A27" s="9"/>
      <c r="B27" s="9"/>
      <c r="C27" s="9"/>
      <c r="D27" s="9"/>
      <c r="E27" s="9"/>
    </row>
    <row r="28" spans="1:5" x14ac:dyDescent="0.35">
      <c r="A28" s="9"/>
      <c r="B28" s="9"/>
      <c r="C28" s="9"/>
      <c r="D28" s="9"/>
      <c r="E28" s="9"/>
    </row>
    <row r="29" spans="1:5" x14ac:dyDescent="0.35">
      <c r="A29" s="9"/>
      <c r="B29" s="9"/>
      <c r="C29" s="9"/>
      <c r="D29" s="9"/>
      <c r="E29" s="9"/>
    </row>
    <row r="30" spans="1:5" x14ac:dyDescent="0.35">
      <c r="A30" s="9"/>
      <c r="B30" s="9"/>
      <c r="C30" s="9"/>
      <c r="D30" s="9"/>
      <c r="E30" s="9"/>
    </row>
    <row r="31" spans="1:5" x14ac:dyDescent="0.35">
      <c r="A31" s="9"/>
      <c r="B31" s="9"/>
      <c r="C31" s="9"/>
      <c r="D31" s="9"/>
      <c r="E31" s="9"/>
    </row>
    <row r="32" spans="1:5" x14ac:dyDescent="0.35">
      <c r="A32" s="9"/>
      <c r="B32" s="9"/>
      <c r="C32" s="9"/>
      <c r="D32" s="9"/>
      <c r="E32" s="9"/>
    </row>
    <row r="33" spans="1:5" x14ac:dyDescent="0.35">
      <c r="A33" s="9"/>
      <c r="B33" s="9"/>
      <c r="C33" s="9"/>
      <c r="D33" s="9"/>
      <c r="E33" s="9"/>
    </row>
    <row r="34" spans="1:5" x14ac:dyDescent="0.35">
      <c r="A34" s="9"/>
      <c r="B34" s="9"/>
      <c r="C34" s="9"/>
      <c r="D34" s="9"/>
      <c r="E34" s="9"/>
    </row>
    <row r="35" spans="1:5" x14ac:dyDescent="0.35">
      <c r="A35" s="9"/>
      <c r="B35" s="9"/>
      <c r="C35" s="9"/>
      <c r="D35" s="9"/>
      <c r="E35" s="9"/>
    </row>
    <row r="36" spans="1:5" x14ac:dyDescent="0.35">
      <c r="A36" s="9"/>
      <c r="B36" s="9"/>
      <c r="C36" s="9"/>
      <c r="D36" s="9"/>
      <c r="E36" s="9"/>
    </row>
    <row r="37" spans="1:5" x14ac:dyDescent="0.35">
      <c r="A37" s="9"/>
      <c r="B37" s="9"/>
      <c r="C37" s="9"/>
      <c r="D37" s="9"/>
      <c r="E37" s="9"/>
    </row>
    <row r="38" spans="1:5" x14ac:dyDescent="0.35">
      <c r="A38" s="9"/>
      <c r="B38" s="9"/>
      <c r="C38" s="9"/>
      <c r="D38" s="9"/>
      <c r="E38" s="9"/>
    </row>
    <row r="39" spans="1:5" x14ac:dyDescent="0.35">
      <c r="A39" s="9"/>
      <c r="B39" s="9"/>
      <c r="C39" s="9"/>
      <c r="D39" s="9"/>
      <c r="E39" s="9"/>
    </row>
    <row r="41" spans="1:5" x14ac:dyDescent="0.35">
      <c r="B41" s="15" t="s">
        <v>43</v>
      </c>
      <c r="C41" s="28">
        <f>SUM(C26:C39)</f>
        <v>0</v>
      </c>
    </row>
    <row r="43" spans="1:5" x14ac:dyDescent="0.35">
      <c r="B43" s="15" t="s">
        <v>44</v>
      </c>
      <c r="C43" s="28">
        <f>C21+C41</f>
        <v>0</v>
      </c>
      <c r="D43" s="29" t="s">
        <v>45</v>
      </c>
      <c r="E43" s="30">
        <f>'Study Plan'!$B$81+'Extension Semesters'!C43</f>
        <v>0</v>
      </c>
    </row>
    <row r="45" spans="1:5" ht="15" thickBot="1" x14ac:dyDescent="0.4"/>
    <row r="46" spans="1:5" x14ac:dyDescent="0.35">
      <c r="A46" s="42"/>
      <c r="B46" s="43"/>
      <c r="C46" s="43"/>
      <c r="D46" s="43"/>
      <c r="E46" s="44"/>
    </row>
    <row r="47" spans="1:5" ht="15" thickBot="1" x14ac:dyDescent="0.4">
      <c r="A47" s="45" t="s">
        <v>47</v>
      </c>
      <c r="B47" s="15"/>
      <c r="C47" s="46"/>
      <c r="E47" s="47"/>
    </row>
    <row r="48" spans="1:5" ht="15" thickBot="1" x14ac:dyDescent="0.4">
      <c r="A48" s="48"/>
      <c r="B48" s="49"/>
      <c r="C48" s="49"/>
      <c r="D48" s="49"/>
      <c r="E48" s="50"/>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43E3FD-FA0B-4BF1-A6C9-A03960DA4F4F}">
  <ds:schemaRefs>
    <ds:schemaRef ds:uri="http://schemas.microsoft.com/sharepoint/v3/contenttype/forms"/>
  </ds:schemaRefs>
</ds:datastoreItem>
</file>

<file path=customXml/itemProps2.xml><?xml version="1.0" encoding="utf-8"?>
<ds:datastoreItem xmlns:ds="http://schemas.openxmlformats.org/officeDocument/2006/customXml" ds:itemID="{F63B93E1-B216-45BD-A4EA-5D6C0D73E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CB6A40-6433-4A09-826B-2D29A8284302}">
  <ds:schemaRefs>
    <ds:schemaRef ds:uri="http://schemas.microsoft.com/office/2006/metadata/properties"/>
    <ds:schemaRef ds:uri="http://schemas.microsoft.com/office/infopath/2007/PartnerControls"/>
    <ds:schemaRef ds:uri="e53f908f-34e7-4c58-a4c8-d6911175ab2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Study Plan</vt:lpstr>
      <vt:lpstr>Lists</vt:lpstr>
      <vt:lpstr>Entry Advising Form</vt:lpstr>
      <vt:lpstr>Additional Options</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2025-08-07T06:55:24Z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